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ucena.rodriguez\Documents\Compras FIP y FIL 2019\"/>
    </mc:Choice>
  </mc:AlternateContent>
  <bookViews>
    <workbookView xWindow="0" yWindow="0" windowWidth="28800" windowHeight="11700" firstSheet="24" activeTab="32"/>
  </bookViews>
  <sheets>
    <sheet name="ABOGADO" sheetId="1" r:id="rId1"/>
    <sheet name="AGROBIOTECNOLOGÍA" sheetId="2" r:id="rId2"/>
    <sheet name="AGRONEGOCIOS" sheetId="3" r:id="rId3"/>
    <sheet name="CULTURA FÍSICA" sheetId="4" r:id="rId4"/>
    <sheet name="DTS" sheetId="5" r:id="rId5"/>
    <sheet name="ENFERMERÍA" sheetId="6" r:id="rId6"/>
    <sheet name="ING GEOFÍSICA" sheetId="7" r:id="rId7"/>
    <sheet name="ING TELEMÁTICA" sheetId="8" r:id="rId8"/>
    <sheet name="ING SIST BIOL" sheetId="9" r:id="rId9"/>
    <sheet name="LETRAS HISPÁNICAS" sheetId="28" r:id="rId10"/>
    <sheet name="Hoja10" sheetId="10" state="hidden" r:id="rId11"/>
    <sheet name="MCP" sheetId="11" r:id="rId12"/>
    <sheet name="MVZ" sheetId="12" r:id="rId13"/>
    <sheet name="NEGOCIOS INT" sheetId="13" r:id="rId14"/>
    <sheet name="NUTRICIÓN" sheetId="14" r:id="rId15"/>
    <sheet name="PERIODISMO" sheetId="15" r:id="rId16"/>
    <sheet name="PSICOLOGÍA" sheetId="16" r:id="rId17"/>
    <sheet name="SLPCyE" sheetId="17" r:id="rId18"/>
    <sheet name="TRABAJO SOCIAL" sheetId="29" r:id="rId19"/>
    <sheet name="Desarrollo de colecciones" sheetId="34" r:id="rId20"/>
    <sheet name="Hoja18" sheetId="18" state="hidden" r:id="rId21"/>
    <sheet name="Hoja19" sheetId="19" state="hidden" r:id="rId22"/>
    <sheet name="MA. ADMON" sheetId="20" r:id="rId23"/>
    <sheet name="MA. CCOAN" sheetId="21" r:id="rId24"/>
    <sheet name="MA. DERECHO" sheetId="22" r:id="rId25"/>
    <sheet name="MA. ESTUDIOS" sheetId="30" r:id="rId26"/>
    <sheet name="MA. PSICOLOGÍA" sheetId="23" r:id="rId27"/>
    <sheet name="MA. SALUD P" sheetId="24" r:id="rId28"/>
    <sheet name="MA. TECNOLOGÍAS" sheetId="25" r:id="rId29"/>
    <sheet name="DOCVS" sheetId="26" r:id="rId30"/>
    <sheet name="Hoja2" sheetId="32" state="hidden" r:id="rId31"/>
    <sheet name="DOPSIC" sheetId="27" r:id="rId32"/>
    <sheet name="CONCENTRADO" sheetId="31" r:id="rId33"/>
    <sheet name="FIL 2019" sheetId="33" r:id="rId34"/>
  </sheets>
  <externalReferences>
    <externalReference r:id="rId35"/>
  </externalReferences>
  <definedNames>
    <definedName name="PROED">[1]Carreras!$A$2:$A$31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1" l="1"/>
  <c r="K32" i="31"/>
  <c r="K31" i="31"/>
  <c r="K30" i="31"/>
  <c r="K29" i="31"/>
  <c r="K27" i="31"/>
  <c r="K26" i="31"/>
  <c r="K25" i="31"/>
  <c r="K23" i="31"/>
  <c r="K22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4" i="31"/>
  <c r="K3" i="31"/>
  <c r="K2" i="31"/>
  <c r="H32" i="31"/>
  <c r="I32" i="31"/>
  <c r="H26" i="33" l="1"/>
  <c r="H27" i="33"/>
  <c r="H74" i="33"/>
  <c r="H72" i="33"/>
  <c r="H70" i="33"/>
  <c r="H67" i="33"/>
  <c r="H64" i="33"/>
  <c r="H57" i="33"/>
  <c r="H54" i="33"/>
  <c r="H42" i="33"/>
  <c r="H41" i="33"/>
  <c r="H35" i="33"/>
  <c r="H33" i="33"/>
  <c r="H21" i="33"/>
  <c r="H16" i="33"/>
  <c r="H14" i="33"/>
  <c r="H77" i="33" s="1"/>
  <c r="H78" i="33" s="1"/>
  <c r="H10" i="33"/>
  <c r="H7" i="33"/>
  <c r="K75" i="1"/>
  <c r="E41" i="31" l="1"/>
  <c r="H47" i="4"/>
  <c r="I35" i="4"/>
  <c r="J32" i="31"/>
  <c r="E32" i="31"/>
  <c r="J31" i="31"/>
  <c r="J30" i="31"/>
  <c r="J29" i="31"/>
  <c r="I28" i="31"/>
  <c r="H28" i="31"/>
  <c r="G28" i="31"/>
  <c r="F28" i="31"/>
  <c r="E28" i="31"/>
  <c r="D28" i="31"/>
  <c r="C28" i="31"/>
  <c r="B28" i="31"/>
  <c r="J28" i="31" s="1"/>
  <c r="I27" i="31"/>
  <c r="H27" i="31"/>
  <c r="G27" i="31"/>
  <c r="F27" i="31"/>
  <c r="E27" i="31"/>
  <c r="D27" i="31"/>
  <c r="C27" i="31"/>
  <c r="B27" i="31"/>
  <c r="J27" i="31" s="1"/>
  <c r="I26" i="31"/>
  <c r="H26" i="31"/>
  <c r="G26" i="31"/>
  <c r="F26" i="31"/>
  <c r="E26" i="31"/>
  <c r="D26" i="31"/>
  <c r="C26" i="31"/>
  <c r="B26" i="31"/>
  <c r="J26" i="31" s="1"/>
  <c r="I25" i="31"/>
  <c r="H25" i="31"/>
  <c r="G25" i="31"/>
  <c r="F25" i="31"/>
  <c r="E25" i="31"/>
  <c r="D25" i="31"/>
  <c r="C25" i="31"/>
  <c r="B25" i="31"/>
  <c r="J25" i="31" s="1"/>
  <c r="I24" i="31"/>
  <c r="H24" i="31"/>
  <c r="G24" i="31"/>
  <c r="F24" i="31"/>
  <c r="E24" i="31"/>
  <c r="D24" i="31"/>
  <c r="C24" i="31"/>
  <c r="B24" i="31"/>
  <c r="J24" i="31" s="1"/>
  <c r="J23" i="31"/>
  <c r="I23" i="31"/>
  <c r="H23" i="31"/>
  <c r="G23" i="31"/>
  <c r="F23" i="31"/>
  <c r="E23" i="31"/>
  <c r="D23" i="31"/>
  <c r="C23" i="31"/>
  <c r="B23" i="31"/>
  <c r="I22" i="31"/>
  <c r="H22" i="31"/>
  <c r="G22" i="31"/>
  <c r="F22" i="31"/>
  <c r="E22" i="31"/>
  <c r="D22" i="31"/>
  <c r="C22" i="31"/>
  <c r="B22" i="31"/>
  <c r="J22" i="31" s="1"/>
  <c r="I20" i="31"/>
  <c r="H20" i="31"/>
  <c r="G20" i="31"/>
  <c r="F20" i="31"/>
  <c r="E20" i="31"/>
  <c r="D20" i="31"/>
  <c r="C20" i="31"/>
  <c r="B20" i="31"/>
  <c r="J20" i="31" s="1"/>
  <c r="I19" i="31"/>
  <c r="H19" i="31"/>
  <c r="G19" i="31"/>
  <c r="F19" i="31"/>
  <c r="E19" i="31"/>
  <c r="D19" i="31"/>
  <c r="C19" i="31"/>
  <c r="B19" i="31"/>
  <c r="J19" i="31" s="1"/>
  <c r="I18" i="31"/>
  <c r="H18" i="31"/>
  <c r="G18" i="31"/>
  <c r="F18" i="31"/>
  <c r="E18" i="31"/>
  <c r="D18" i="31"/>
  <c r="C18" i="31"/>
  <c r="B18" i="31"/>
  <c r="J18" i="31" s="1"/>
  <c r="I17" i="31"/>
  <c r="H17" i="31"/>
  <c r="G17" i="31"/>
  <c r="F17" i="31"/>
  <c r="E17" i="31"/>
  <c r="D17" i="31"/>
  <c r="C17" i="31"/>
  <c r="B17" i="31"/>
  <c r="J17" i="31" s="1"/>
  <c r="I16" i="31"/>
  <c r="H16" i="31"/>
  <c r="G16" i="31"/>
  <c r="F16" i="31"/>
  <c r="E16" i="31"/>
  <c r="D16" i="31"/>
  <c r="C16" i="31"/>
  <c r="B16" i="31"/>
  <c r="J16" i="31" s="1"/>
  <c r="I15" i="31"/>
  <c r="H15" i="31"/>
  <c r="G15" i="31"/>
  <c r="F15" i="31"/>
  <c r="E15" i="31"/>
  <c r="D15" i="31"/>
  <c r="C15" i="31"/>
  <c r="B15" i="31"/>
  <c r="J15" i="31" s="1"/>
  <c r="I14" i="31"/>
  <c r="H14" i="31"/>
  <c r="G14" i="31"/>
  <c r="F14" i="31"/>
  <c r="E14" i="31"/>
  <c r="D14" i="31"/>
  <c r="C14" i="31"/>
  <c r="B14" i="31"/>
  <c r="J14" i="31" s="1"/>
  <c r="I13" i="31"/>
  <c r="H13" i="31"/>
  <c r="G13" i="31"/>
  <c r="F13" i="31"/>
  <c r="E13" i="31"/>
  <c r="D13" i="31"/>
  <c r="C13" i="31"/>
  <c r="B13" i="31"/>
  <c r="J13" i="31" s="1"/>
  <c r="H12" i="31"/>
  <c r="F12" i="31"/>
  <c r="D12" i="31"/>
  <c r="C12" i="31"/>
  <c r="B12" i="31"/>
  <c r="I11" i="31"/>
  <c r="H11" i="31"/>
  <c r="G11" i="31"/>
  <c r="F11" i="31"/>
  <c r="E11" i="31"/>
  <c r="D11" i="31"/>
  <c r="C11" i="31"/>
  <c r="B11" i="31"/>
  <c r="J11" i="31" s="1"/>
  <c r="I10" i="31"/>
  <c r="H10" i="31"/>
  <c r="G10" i="31"/>
  <c r="F10" i="31"/>
  <c r="E10" i="31"/>
  <c r="D10" i="31"/>
  <c r="C10" i="31"/>
  <c r="B10" i="31"/>
  <c r="J10" i="31" s="1"/>
  <c r="I9" i="31"/>
  <c r="H9" i="31"/>
  <c r="G9" i="31"/>
  <c r="F9" i="31"/>
  <c r="E9" i="31"/>
  <c r="D9" i="31"/>
  <c r="C9" i="31"/>
  <c r="B9" i="31"/>
  <c r="J9" i="31" s="1"/>
  <c r="I8" i="31"/>
  <c r="H8" i="31"/>
  <c r="G8" i="31"/>
  <c r="F8" i="31"/>
  <c r="E8" i="31"/>
  <c r="D8" i="31"/>
  <c r="C8" i="31"/>
  <c r="B8" i="31"/>
  <c r="J8" i="31" s="1"/>
  <c r="I7" i="31"/>
  <c r="H7" i="31"/>
  <c r="G7" i="31"/>
  <c r="F7" i="31"/>
  <c r="E7" i="31"/>
  <c r="D7" i="31"/>
  <c r="C7" i="31"/>
  <c r="B7" i="31"/>
  <c r="J7" i="31" s="1"/>
  <c r="I6" i="31"/>
  <c r="H6" i="31"/>
  <c r="F6" i="31"/>
  <c r="E6" i="31"/>
  <c r="D6" i="31"/>
  <c r="C6" i="31"/>
  <c r="B6" i="31"/>
  <c r="I4" i="31"/>
  <c r="H4" i="31"/>
  <c r="G4" i="31"/>
  <c r="F4" i="31"/>
  <c r="E4" i="31"/>
  <c r="D4" i="31"/>
  <c r="C4" i="31"/>
  <c r="B4" i="31"/>
  <c r="J4" i="31" s="1"/>
  <c r="I3" i="31"/>
  <c r="H3" i="31"/>
  <c r="G3" i="31"/>
  <c r="F3" i="31"/>
  <c r="E3" i="31"/>
  <c r="D3" i="31"/>
  <c r="C3" i="31"/>
  <c r="B3" i="31"/>
  <c r="J3" i="31" s="1"/>
  <c r="I2" i="31"/>
  <c r="H2" i="31"/>
  <c r="G2" i="31"/>
  <c r="F2" i="31"/>
  <c r="E2" i="31"/>
  <c r="D2" i="31"/>
  <c r="C2" i="31"/>
  <c r="B2" i="31"/>
  <c r="J2" i="31" s="1"/>
  <c r="J6" i="31" l="1"/>
  <c r="I92" i="9"/>
  <c r="I58" i="12"/>
  <c r="I45" i="12"/>
  <c r="I43" i="25"/>
  <c r="I34" i="25"/>
  <c r="I26" i="25"/>
  <c r="I32" i="24"/>
  <c r="I29" i="24"/>
  <c r="I41" i="24"/>
  <c r="I39" i="24"/>
  <c r="I33" i="24"/>
  <c r="I26" i="24"/>
  <c r="I25" i="24"/>
  <c r="I31" i="20"/>
  <c r="H32" i="20"/>
  <c r="B32" i="20"/>
  <c r="I26" i="20"/>
  <c r="I28" i="20"/>
  <c r="E17" i="34"/>
  <c r="B6" i="34"/>
  <c r="B14" i="34" s="1"/>
  <c r="F17" i="34" s="1"/>
  <c r="H7" i="34"/>
  <c r="H13" i="34" s="1"/>
  <c r="H17" i="34" s="1"/>
  <c r="I198" i="29"/>
  <c r="I195" i="29"/>
  <c r="I121" i="29"/>
  <c r="I177" i="29"/>
  <c r="I160" i="29"/>
  <c r="I154" i="29"/>
  <c r="I146" i="29"/>
  <c r="I93" i="29"/>
  <c r="I77" i="29"/>
  <c r="I75" i="29"/>
  <c r="B201" i="29"/>
  <c r="I200" i="29"/>
  <c r="H201" i="29"/>
  <c r="I70" i="29"/>
  <c r="I82" i="15"/>
  <c r="I58" i="15"/>
  <c r="I40" i="13" l="1"/>
  <c r="I160" i="28"/>
  <c r="I30" i="8"/>
  <c r="I39" i="1"/>
  <c r="I58" i="13"/>
  <c r="I57" i="13"/>
  <c r="I54" i="13"/>
  <c r="I51" i="13"/>
  <c r="I43" i="13"/>
  <c r="I41" i="13"/>
  <c r="C75" i="33"/>
  <c r="C77" i="33" s="1"/>
  <c r="B799" i="28" l="1"/>
  <c r="H799" i="28"/>
  <c r="H806" i="28" s="1"/>
  <c r="I798" i="28"/>
  <c r="I534" i="28"/>
  <c r="I154" i="28"/>
  <c r="I161" i="28"/>
  <c r="I164" i="28"/>
  <c r="I55" i="8"/>
  <c r="I40" i="8"/>
  <c r="I33" i="8"/>
  <c r="I32" i="8"/>
  <c r="I31" i="8"/>
  <c r="I69" i="7" l="1"/>
  <c r="I46" i="7"/>
  <c r="I44" i="7"/>
  <c r="H70" i="7"/>
  <c r="I49" i="5"/>
  <c r="I60" i="5"/>
  <c r="H62" i="5"/>
  <c r="B62" i="5"/>
  <c r="I46" i="4" l="1"/>
  <c r="I71" i="3"/>
  <c r="I63" i="3"/>
  <c r="I47" i="3"/>
  <c r="I36" i="3" l="1"/>
  <c r="I29" i="3"/>
  <c r="I54" i="2"/>
  <c r="K54" i="2" s="1"/>
  <c r="I38" i="2"/>
  <c r="I37" i="2"/>
  <c r="I74" i="1"/>
  <c r="I70" i="1"/>
  <c r="I65" i="1"/>
  <c r="I62" i="1"/>
  <c r="I59" i="1"/>
  <c r="I44" i="1"/>
  <c r="B75" i="1"/>
  <c r="K22" i="11" l="1"/>
  <c r="B43" i="24"/>
  <c r="A208" i="29"/>
  <c r="B208" i="29"/>
  <c r="B83" i="15"/>
  <c r="B59" i="13"/>
  <c r="B59" i="12"/>
  <c r="B93" i="9"/>
  <c r="B59" i="8"/>
  <c r="B44" i="6" l="1"/>
  <c r="B47" i="4"/>
  <c r="B54" i="4" s="1"/>
  <c r="G6" i="31" s="1"/>
  <c r="A54" i="4"/>
  <c r="B72" i="3"/>
  <c r="A62" i="2"/>
  <c r="B55" i="2"/>
  <c r="B62" i="2" s="1"/>
  <c r="B44" i="25"/>
  <c r="B51" i="25" s="1"/>
  <c r="A51" i="25"/>
  <c r="H44" i="25" l="1"/>
  <c r="H50" i="25" s="1"/>
  <c r="H43" i="24"/>
  <c r="H207" i="29"/>
  <c r="H93" i="9"/>
  <c r="H59" i="8"/>
  <c r="A66" i="13" l="1"/>
  <c r="B66" i="13"/>
  <c r="H59" i="13"/>
  <c r="H65" i="13" s="1"/>
  <c r="A67" i="12"/>
  <c r="B67" i="12"/>
  <c r="H59" i="12"/>
  <c r="H66" i="12" s="1"/>
  <c r="B49" i="11"/>
  <c r="H49" i="11"/>
  <c r="A82" i="1"/>
  <c r="B82" i="1"/>
  <c r="I31" i="14"/>
  <c r="H83" i="15"/>
  <c r="H90" i="15" s="1"/>
  <c r="A91" i="15"/>
  <c r="B91" i="15"/>
  <c r="A62" i="16"/>
  <c r="B54" i="16"/>
  <c r="B62" i="16" s="1"/>
  <c r="H54" i="16"/>
  <c r="H32" i="22"/>
  <c r="H39" i="22" s="1"/>
  <c r="A40" i="22"/>
  <c r="B32" i="22"/>
  <c r="B40" i="22" s="1"/>
  <c r="H39" i="20"/>
  <c r="A40" i="20"/>
  <c r="B40" i="20"/>
  <c r="A39" i="17"/>
  <c r="B31" i="17"/>
  <c r="B39" i="17" s="1"/>
  <c r="H31" i="17"/>
  <c r="H7" i="26"/>
  <c r="H20" i="26" s="1"/>
  <c r="A8" i="25"/>
  <c r="H5" i="25"/>
  <c r="H18" i="25" s="1"/>
  <c r="H8" i="24"/>
  <c r="H20" i="24" s="1"/>
  <c r="H9" i="30"/>
  <c r="H21" i="30" s="1"/>
  <c r="H14" i="22"/>
  <c r="H26" i="22" s="1"/>
  <c r="H4" i="21"/>
  <c r="H17" i="21" s="1"/>
  <c r="H7" i="20"/>
  <c r="H20" i="20" s="1"/>
  <c r="A7" i="21"/>
  <c r="B4" i="21"/>
  <c r="A16" i="22"/>
  <c r="E26" i="22" s="1"/>
  <c r="B14" i="22"/>
  <c r="B16" i="22" s="1"/>
  <c r="A11" i="30"/>
  <c r="B9" i="30"/>
  <c r="B11" i="30" s="1"/>
  <c r="F21" i="30" s="1"/>
  <c r="F42" i="30" s="1"/>
  <c r="A10" i="24"/>
  <c r="B10" i="24"/>
  <c r="B8" i="24"/>
  <c r="B5" i="25"/>
  <c r="B8" i="25" s="1"/>
  <c r="B36" i="27"/>
  <c r="A36" i="27"/>
  <c r="H35" i="27"/>
  <c r="H18" i="27"/>
  <c r="B15" i="27"/>
  <c r="A15" i="27"/>
  <c r="B8" i="27"/>
  <c r="F18" i="27" s="1"/>
  <c r="F39" i="27" s="1"/>
  <c r="A8" i="27"/>
  <c r="E18" i="27" s="1"/>
  <c r="E39" i="27" s="1"/>
  <c r="B38" i="26"/>
  <c r="A38" i="26"/>
  <c r="H37" i="26"/>
  <c r="B17" i="26"/>
  <c r="A17" i="26"/>
  <c r="B10" i="26"/>
  <c r="A10" i="26"/>
  <c r="E20" i="26" s="1"/>
  <c r="E41" i="26" s="1"/>
  <c r="B15" i="25"/>
  <c r="A15" i="25"/>
  <c r="B50" i="24"/>
  <c r="A50" i="24"/>
  <c r="H49" i="24"/>
  <c r="B17" i="24"/>
  <c r="A17" i="24"/>
  <c r="E20" i="24" s="1"/>
  <c r="B35" i="23"/>
  <c r="A35" i="23"/>
  <c r="H34" i="23"/>
  <c r="H17" i="23"/>
  <c r="B14" i="23"/>
  <c r="A14" i="23"/>
  <c r="B7" i="23"/>
  <c r="F17" i="23" s="1"/>
  <c r="F38" i="23" s="1"/>
  <c r="A7" i="23"/>
  <c r="B39" i="30"/>
  <c r="A39" i="30"/>
  <c r="H38" i="30"/>
  <c r="B18" i="30"/>
  <c r="A18" i="30"/>
  <c r="E21" i="30"/>
  <c r="E42" i="30" s="1"/>
  <c r="B23" i="22"/>
  <c r="A23" i="22"/>
  <c r="B35" i="21"/>
  <c r="A35" i="21"/>
  <c r="H34" i="21"/>
  <c r="B14" i="21"/>
  <c r="A14" i="21"/>
  <c r="E17" i="21"/>
  <c r="E38" i="21" s="1"/>
  <c r="A79" i="3"/>
  <c r="B79" i="3"/>
  <c r="B44" i="14"/>
  <c r="A66" i="8"/>
  <c r="B66" i="8"/>
  <c r="H65" i="8"/>
  <c r="H44" i="6"/>
  <c r="H53" i="4"/>
  <c r="E5" i="31" s="1"/>
  <c r="E18" i="25" l="1"/>
  <c r="F18" i="25"/>
  <c r="F26" i="22"/>
  <c r="H38" i="17"/>
  <c r="E53" i="24"/>
  <c r="E17" i="23"/>
  <c r="E38" i="23" s="1"/>
  <c r="F20" i="26"/>
  <c r="F41" i="26" s="1"/>
  <c r="F20" i="24"/>
  <c r="F53" i="24" s="1"/>
  <c r="F17" i="21"/>
  <c r="F38" i="21" s="1"/>
  <c r="B7" i="21"/>
  <c r="E54" i="25"/>
  <c r="E43" i="22"/>
  <c r="H39" i="27"/>
  <c r="H38" i="23"/>
  <c r="H43" i="14"/>
  <c r="H50" i="14" s="1"/>
  <c r="F54" i="25" l="1"/>
  <c r="F43" i="22"/>
  <c r="H61" i="16"/>
  <c r="H72" i="3"/>
  <c r="H30" i="2" l="1"/>
  <c r="H39" i="1"/>
  <c r="H75" i="1" s="1"/>
  <c r="H55" i="2" l="1"/>
  <c r="I30" i="2"/>
  <c r="B17" i="20" l="1"/>
  <c r="A17" i="20"/>
  <c r="A10" i="20"/>
  <c r="B7" i="20"/>
  <c r="B10" i="20" s="1"/>
  <c r="F20" i="20" s="1"/>
  <c r="A44" i="29"/>
  <c r="B41" i="29"/>
  <c r="B44" i="29" s="1"/>
  <c r="B51" i="29"/>
  <c r="A51" i="29"/>
  <c r="B12" i="3"/>
  <c r="B20" i="17"/>
  <c r="A20" i="17"/>
  <c r="E23" i="17" s="1"/>
  <c r="B9" i="17"/>
  <c r="F23" i="17" s="1"/>
  <c r="A12" i="17"/>
  <c r="F43" i="20" l="1"/>
  <c r="E54" i="29"/>
  <c r="F54" i="29"/>
  <c r="F42" i="17"/>
  <c r="E42" i="17"/>
  <c r="B12" i="17"/>
  <c r="E20" i="20"/>
  <c r="E211" i="29"/>
  <c r="B45" i="16"/>
  <c r="A45" i="16"/>
  <c r="B42" i="16"/>
  <c r="A22" i="16"/>
  <c r="E48" i="16" s="1"/>
  <c r="B19" i="16"/>
  <c r="B22" i="16" s="1"/>
  <c r="F48" i="16" s="1"/>
  <c r="B31" i="14"/>
  <c r="B34" i="14" s="1"/>
  <c r="B51" i="14"/>
  <c r="A51" i="14"/>
  <c r="A34" i="14"/>
  <c r="E43" i="20" l="1"/>
  <c r="F211" i="29"/>
  <c r="E65" i="16"/>
  <c r="F65" i="16"/>
  <c r="A16" i="14"/>
  <c r="E37" i="14" s="1"/>
  <c r="B13" i="14"/>
  <c r="B16" i="14" s="1"/>
  <c r="F37" i="14" s="1"/>
  <c r="I25" i="13"/>
  <c r="B25" i="13"/>
  <c r="B28" i="13" s="1"/>
  <c r="F31" i="13" s="1"/>
  <c r="A28" i="13"/>
  <c r="A12" i="13"/>
  <c r="B9" i="13"/>
  <c r="B12" i="13" s="1"/>
  <c r="I34" i="12"/>
  <c r="A37" i="12"/>
  <c r="B34" i="12"/>
  <c r="B37" i="12" s="1"/>
  <c r="B8" i="12"/>
  <c r="A8" i="12"/>
  <c r="B5" i="12"/>
  <c r="F37" i="11"/>
  <c r="B56" i="11"/>
  <c r="G12" i="31" s="1"/>
  <c r="A56" i="11"/>
  <c r="H55" i="11"/>
  <c r="E12" i="31" s="1"/>
  <c r="B34" i="11"/>
  <c r="A34" i="11"/>
  <c r="B26" i="11"/>
  <c r="A26" i="11"/>
  <c r="E37" i="11" s="1"/>
  <c r="B23" i="11"/>
  <c r="I111" i="28"/>
  <c r="A114" i="28"/>
  <c r="B111" i="28"/>
  <c r="B114" i="28" s="1"/>
  <c r="A51" i="28"/>
  <c r="B48" i="28"/>
  <c r="B51" i="28" s="1"/>
  <c r="B807" i="28" s="1"/>
  <c r="B100" i="9"/>
  <c r="A100" i="9"/>
  <c r="H99" i="9"/>
  <c r="A83" i="9"/>
  <c r="E86" i="9" s="1"/>
  <c r="B80" i="9"/>
  <c r="B83" i="9" s="1"/>
  <c r="I80" i="9"/>
  <c r="A71" i="9"/>
  <c r="B68" i="9"/>
  <c r="B71" i="9" s="1"/>
  <c r="F86" i="9" s="1"/>
  <c r="H19" i="4"/>
  <c r="B5" i="31" s="1"/>
  <c r="B8" i="4"/>
  <c r="A8" i="4"/>
  <c r="B16" i="4"/>
  <c r="A16" i="4"/>
  <c r="B18" i="8"/>
  <c r="B21" i="8" s="1"/>
  <c r="F24" i="8" s="1"/>
  <c r="A21" i="8"/>
  <c r="E24" i="8" s="1"/>
  <c r="B6" i="8"/>
  <c r="B9" i="8" s="1"/>
  <c r="A9" i="8"/>
  <c r="B77" i="7"/>
  <c r="A77" i="7"/>
  <c r="H76" i="7"/>
  <c r="A36" i="7"/>
  <c r="I33" i="7"/>
  <c r="B33" i="7"/>
  <c r="B36" i="7" s="1"/>
  <c r="A22" i="7"/>
  <c r="E39" i="7" s="1"/>
  <c r="B19" i="7"/>
  <c r="B22" i="7" s="1"/>
  <c r="I17" i="6"/>
  <c r="B51" i="6"/>
  <c r="A51" i="6"/>
  <c r="H50" i="6"/>
  <c r="B20" i="6"/>
  <c r="A20" i="6"/>
  <c r="B17" i="6"/>
  <c r="A9" i="6"/>
  <c r="E23" i="6" s="1"/>
  <c r="B6" i="6"/>
  <c r="B9" i="6" s="1"/>
  <c r="A30" i="5"/>
  <c r="A13" i="1"/>
  <c r="A31" i="1"/>
  <c r="B69" i="5"/>
  <c r="A69" i="5"/>
  <c r="H68" i="5"/>
  <c r="I27" i="5"/>
  <c r="B27" i="5"/>
  <c r="B30" i="5" s="1"/>
  <c r="B10" i="5"/>
  <c r="B13" i="5" s="1"/>
  <c r="F33" i="5" s="1"/>
  <c r="A13" i="5"/>
  <c r="J5" i="31" l="1"/>
  <c r="B35" i="31"/>
  <c r="B38" i="31" s="1"/>
  <c r="E35" i="31"/>
  <c r="E38" i="31" s="1"/>
  <c r="J12" i="31"/>
  <c r="E31" i="13"/>
  <c r="E69" i="13" s="1"/>
  <c r="A807" i="28"/>
  <c r="E40" i="12"/>
  <c r="F117" i="28"/>
  <c r="E117" i="28"/>
  <c r="H57" i="4"/>
  <c r="F40" i="12"/>
  <c r="F72" i="5"/>
  <c r="F103" i="9"/>
  <c r="F54" i="14"/>
  <c r="F39" i="7"/>
  <c r="E33" i="5"/>
  <c r="F23" i="6"/>
  <c r="E80" i="7"/>
  <c r="E59" i="11"/>
  <c r="E54" i="14"/>
  <c r="E103" i="9"/>
  <c r="F59" i="11"/>
  <c r="I12" i="31" s="1"/>
  <c r="E69" i="8"/>
  <c r="F69" i="8"/>
  <c r="E54" i="6"/>
  <c r="F54" i="6"/>
  <c r="F69" i="13"/>
  <c r="E19" i="4"/>
  <c r="C5" i="31" s="1"/>
  <c r="C35" i="31" s="1"/>
  <c r="F19" i="4"/>
  <c r="D5" i="31" s="1"/>
  <c r="D35" i="31" s="1"/>
  <c r="I45" i="15"/>
  <c r="A9" i="15"/>
  <c r="A48" i="15"/>
  <c r="B45" i="15"/>
  <c r="B48" i="15" s="1"/>
  <c r="B6" i="15"/>
  <c r="B9" i="15" s="1"/>
  <c r="F51" i="15" s="1"/>
  <c r="J35" i="31" l="1"/>
  <c r="J38" i="31" s="1"/>
  <c r="E70" i="12"/>
  <c r="F810" i="28"/>
  <c r="E810" i="28"/>
  <c r="F57" i="4"/>
  <c r="E72" i="5"/>
  <c r="F80" i="7"/>
  <c r="E51" i="15"/>
  <c r="E57" i="4"/>
  <c r="F70" i="12"/>
  <c r="E94" i="15"/>
  <c r="F94" i="15"/>
  <c r="H78" i="3"/>
  <c r="B15" i="3"/>
  <c r="F24" i="3" s="1"/>
  <c r="A15" i="3"/>
  <c r="E24" i="3" s="1"/>
  <c r="I12" i="3"/>
  <c r="H24" i="3" s="1"/>
  <c r="H61" i="2"/>
  <c r="E25" i="2"/>
  <c r="B12" i="2"/>
  <c r="B16" i="2" s="1"/>
  <c r="F25" i="2" s="1"/>
  <c r="F34" i="1"/>
  <c r="H81" i="1"/>
  <c r="I28" i="1"/>
  <c r="B28" i="1"/>
  <c r="B31" i="1" s="1"/>
  <c r="B10" i="1"/>
  <c r="B13" i="1" s="1"/>
  <c r="H5" i="31" l="1"/>
  <c r="H35" i="31" s="1"/>
  <c r="F5" i="31"/>
  <c r="F35" i="31" s="1"/>
  <c r="G5" i="31"/>
  <c r="G35" i="31" s="1"/>
  <c r="I5" i="31"/>
  <c r="I35" i="31" s="1"/>
  <c r="G34" i="1"/>
  <c r="F85" i="1" s="1"/>
  <c r="E65" i="2"/>
  <c r="F65" i="2"/>
  <c r="E82" i="3"/>
  <c r="H82" i="3"/>
  <c r="E85" i="1"/>
  <c r="F82" i="3"/>
  <c r="I13" i="8"/>
  <c r="I18" i="8" s="1"/>
  <c r="H38" i="21" l="1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I8" i="17"/>
  <c r="I7" i="17"/>
  <c r="I6" i="17"/>
  <c r="I5" i="17"/>
  <c r="I4" i="17"/>
  <c r="I9" i="17" s="1"/>
  <c r="H23" i="17" s="1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5" i="15"/>
  <c r="I4" i="15"/>
  <c r="I12" i="14"/>
  <c r="I11" i="14"/>
  <c r="I10" i="14"/>
  <c r="I9" i="14"/>
  <c r="I8" i="14"/>
  <c r="I7" i="14"/>
  <c r="I6" i="14"/>
  <c r="I5" i="14"/>
  <c r="I4" i="14"/>
  <c r="I8" i="13"/>
  <c r="I7" i="13"/>
  <c r="I6" i="13"/>
  <c r="I5" i="13"/>
  <c r="I4" i="13"/>
  <c r="I4" i="12"/>
  <c r="I5" i="12" s="1"/>
  <c r="H40" i="12" s="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5" i="8"/>
  <c r="I4" i="8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6" i="6"/>
  <c r="H23" i="6" s="1"/>
  <c r="I4" i="5"/>
  <c r="I5" i="5"/>
  <c r="I6" i="5"/>
  <c r="I7" i="5"/>
  <c r="I8" i="5"/>
  <c r="I9" i="5"/>
  <c r="I11" i="2"/>
  <c r="I10" i="2"/>
  <c r="I9" i="2"/>
  <c r="I8" i="2"/>
  <c r="I7" i="2"/>
  <c r="I6" i="2"/>
  <c r="I5" i="2"/>
  <c r="I4" i="2"/>
  <c r="I9" i="1"/>
  <c r="I8" i="1"/>
  <c r="I7" i="1"/>
  <c r="I6" i="1"/>
  <c r="I5" i="1"/>
  <c r="I4" i="1"/>
  <c r="K48" i="28" l="1"/>
  <c r="I68" i="9"/>
  <c r="H86" i="9" s="1"/>
  <c r="I6" i="8"/>
  <c r="H24" i="8" s="1"/>
  <c r="H69" i="8" s="1"/>
  <c r="H70" i="12"/>
  <c r="H45" i="17"/>
  <c r="H42" i="17"/>
  <c r="I48" i="28"/>
  <c r="H117" i="28" s="1"/>
  <c r="I23" i="11"/>
  <c r="H37" i="11" s="1"/>
  <c r="I19" i="16"/>
  <c r="I42" i="16" s="1"/>
  <c r="I10" i="5"/>
  <c r="H33" i="5" s="1"/>
  <c r="I13" i="14"/>
  <c r="H37" i="14" s="1"/>
  <c r="I6" i="15"/>
  <c r="H51" i="15" s="1"/>
  <c r="I9" i="13"/>
  <c r="H31" i="13" s="1"/>
  <c r="I12" i="2"/>
  <c r="H25" i="2" s="1"/>
  <c r="I41" i="29"/>
  <c r="H54" i="29" s="1"/>
  <c r="H41" i="26"/>
  <c r="H54" i="25"/>
  <c r="H53" i="24"/>
  <c r="H42" i="30"/>
  <c r="H43" i="22"/>
  <c r="H43" i="20"/>
  <c r="H54" i="6"/>
  <c r="I10" i="1"/>
  <c r="I34" i="1" s="1"/>
  <c r="I19" i="7"/>
  <c r="H39" i="7" s="1"/>
  <c r="H54" i="14" l="1"/>
  <c r="H810" i="28"/>
  <c r="H72" i="5"/>
  <c r="H48" i="16"/>
  <c r="H80" i="7"/>
  <c r="H59" i="11"/>
  <c r="H103" i="9"/>
  <c r="H94" i="15"/>
  <c r="H69" i="13"/>
  <c r="H65" i="2"/>
  <c r="H211" i="29"/>
  <c r="H85" i="1"/>
  <c r="H65" i="16" l="1"/>
</calcChain>
</file>

<file path=xl/sharedStrings.xml><?xml version="1.0" encoding="utf-8"?>
<sst xmlns="http://schemas.openxmlformats.org/spreadsheetml/2006/main" count="6628" uniqueCount="2767">
  <si>
    <t>LICENCIATURA EN ABOGADO</t>
  </si>
  <si>
    <t>PARTIDA</t>
  </si>
  <si>
    <t>CANTIDAD</t>
  </si>
  <si>
    <t>TÍTULO</t>
  </si>
  <si>
    <t>AUTOR</t>
  </si>
  <si>
    <t>EDITORIAL</t>
  </si>
  <si>
    <t>EDICIÓN</t>
  </si>
  <si>
    <t>TIPO DE BIBLIOGRAFÍA</t>
  </si>
  <si>
    <t>PRECIO UNITARIO</t>
  </si>
  <si>
    <t>TOTAL</t>
  </si>
  <si>
    <t>LICENCIATURA EN AGROBIOTECNOLOGÍA</t>
  </si>
  <si>
    <t>LICENCIATURA EN AGRONEGOCIOS</t>
  </si>
  <si>
    <t>LICENCIATURA EN CULTURA FÍSICA Y DEPORTE</t>
  </si>
  <si>
    <t>LICENCIATURA EN DESARROLLO TURÍSTICO SUSTENTABLE</t>
  </si>
  <si>
    <t>LICENCIATURA EN ENFERMERÍA</t>
  </si>
  <si>
    <t>INGENIERÍA EN GEOFÍSICA</t>
  </si>
  <si>
    <t>INGENIERÍA EN TELEMÁTICA</t>
  </si>
  <si>
    <t>INGENIERÍA EN SISTEMAS BIOLÓGICOS</t>
  </si>
  <si>
    <t>LICENCIATURA EN LETRAS HISPÁNICAS</t>
  </si>
  <si>
    <t>LICENCIATURA EN MÉDICO CIRUJANO Y PARTERO</t>
  </si>
  <si>
    <t>LICENCIATURA EN MEDICINA VETERINARIA Y ZOOTECNIA</t>
  </si>
  <si>
    <t>LICENCIATURA EN NEGOCIOS INTERNACIONALES</t>
  </si>
  <si>
    <t>LICENCIATURA EN NUTRICIÓN</t>
  </si>
  <si>
    <t>LICENCIATURA EN PERIODISMO</t>
  </si>
  <si>
    <t>LICENCIATURA EN PSICOLOGÍA</t>
  </si>
  <si>
    <t>LICENCIATURA EN TRABAJO SOCIAL</t>
  </si>
  <si>
    <t>MAESTRÍA EN ADMINISTRACIÓN DE NEGOCIOS</t>
  </si>
  <si>
    <t>MAESTRÍA EN CIENCIAS DEL COMPORTAMIENTO CON ORIENTACIÓN EN ALIMENTOS Y NUTRICIÓN</t>
  </si>
  <si>
    <t>MAESTRÍA EN DERECHO</t>
  </si>
  <si>
    <t>MAESTRÍA EN PSICOLOGÍA</t>
  </si>
  <si>
    <t>MAESTRÍA EN SALUD PÚBLICA</t>
  </si>
  <si>
    <t>MAESTRÍA EN TECNOLOGÍAS PARA EL APRENDIZAJE</t>
  </si>
  <si>
    <t>DOCTORADO EN CALIDAD DE VIDA Y SALUD</t>
  </si>
  <si>
    <t>DOCTORADO EN PSICOLOGÍA</t>
  </si>
  <si>
    <t>COLECCION DERECHO PROCESAL</t>
  </si>
  <si>
    <t>LOPEZ BETANCOURT EDUARDO/POLANCO BRAGA ELIAS</t>
  </si>
  <si>
    <t>IURE</t>
  </si>
  <si>
    <t>COMPLEMENTARIA</t>
  </si>
  <si>
    <t>DERECHO CIVIL: REGIMENES MATRIMONIALES SUCESIONES, TESTAMENTOS Y LIBERALIDADES VOL. I</t>
  </si>
  <si>
    <t xml:space="preserve">ABBROISE COLLIN </t>
  </si>
  <si>
    <t>LURE</t>
  </si>
  <si>
    <t>DERECHO MERCANTIL. LOS TITULOS DE CREDITO Y EL PROCEDIMIENTO MERCANTIL</t>
  </si>
  <si>
    <t>GARCIA RODRIGUEZ SALVADOR</t>
  </si>
  <si>
    <t>PORRUA</t>
  </si>
  <si>
    <t>BÁSICA</t>
  </si>
  <si>
    <t>MEDIACION PENAL Y JUSTICIA</t>
  </si>
  <si>
    <t>TIRANT TO BBLANBCH</t>
  </si>
  <si>
    <t>PRACTICA DE LA MEDICION</t>
  </si>
  <si>
    <t>FERNANDEZ</t>
  </si>
  <si>
    <t>ASTREA</t>
  </si>
  <si>
    <t>MOVIMIENTOS ANTISISTEMICOS</t>
  </si>
  <si>
    <t>GIOVANNI ARRIGHI, IMMANUEL MAURICE WALLERSTAIN, TERENCE K. HOPKINS</t>
  </si>
  <si>
    <t>AKAL</t>
  </si>
  <si>
    <t>FECHA DE PUBLICACION 1999</t>
  </si>
  <si>
    <t>A) BASICA</t>
  </si>
  <si>
    <t>ADMINISTRACION DE LA EMPRESA AGROPECUARIA. CONCEPTOS Y CRITERIOS PARA EL PLANTEAMIENTO.</t>
  </si>
  <si>
    <t>SUSANA PENA DE LADAGA , ARIADNA BERGER</t>
  </si>
  <si>
    <t>FACULTAD DE AGRONOMIA (EFA) UNIVERSIDAD DE BUENOS AIRES</t>
  </si>
  <si>
    <t>MICROBIOLOGIA DE LOS ALIMENTOS</t>
  </si>
  <si>
    <t>W, C. FRAZIER</t>
  </si>
  <si>
    <t>BROCK BIOLOGY OF MICROORGANISM</t>
  </si>
  <si>
    <t>MADIGAN, M. MARTINKO., J, DUNLAP., P, CLARK, PARKER</t>
  </si>
  <si>
    <t>PEARSON</t>
  </si>
  <si>
    <t>GENETICS ESSENTIALS: CONCEPTS AND CONNECTIONS.</t>
  </si>
  <si>
    <t>PIERCE, B.</t>
  </si>
  <si>
    <t>ED. FREEMAN AND COMPANY. LONDON</t>
  </si>
  <si>
    <t>INTRODUCCION A LA BOTANICA</t>
  </si>
  <si>
    <t>NABORDS, M.W.</t>
  </si>
  <si>
    <t xml:space="preserve">ED. PEARSON EDUCACION, S.A. MADRID, ESPAÑA. </t>
  </si>
  <si>
    <t xml:space="preserve">CITOLOGIA E HISTOLOGIA ANIMAL Y VEGETAL </t>
  </si>
  <si>
    <t>GOMEZ - ALVAREZ RICARDO PANIAGUA</t>
  </si>
  <si>
    <t>MCGRAW-HILL</t>
  </si>
  <si>
    <t xml:space="preserve"> 3RA ED 2002</t>
  </si>
  <si>
    <t>W.C. FRAZIER</t>
  </si>
  <si>
    <t>5TA, 1997</t>
  </si>
  <si>
    <t>MANUAL DE AGROMICROBIOLOGIA</t>
  </si>
  <si>
    <t>FERRERA-CERRATO, R</t>
  </si>
  <si>
    <t>TRILLAS. MEXICO, D. F. MEXICO.</t>
  </si>
  <si>
    <t>TURISMO Y CULTURA</t>
  </si>
  <si>
    <t>ANA CORREA</t>
  </si>
  <si>
    <t>ANTROPOLOGIA Y TURISMO: CLAVES CULTURALES Y DISCIPLINARES</t>
  </si>
  <si>
    <t>DAVID LAGUNAS</t>
  </si>
  <si>
    <t>PRACTICAS DE HIGIENE PARA EL PROCESO DE ALIMENTOS, BEBIDAS O SUPLEMENTOS ALIMENTICIOS</t>
  </si>
  <si>
    <t xml:space="preserve">NORMA OFICIAL MEXICANA, NOM – 251 – SSA1 </t>
  </si>
  <si>
    <t>NORMA OFICIAL MEXICANA, NOM – 251 – SSA1</t>
  </si>
  <si>
    <t>CIENCIA DE LA LECHE: PRINCIPIOS DE TECNICA LECHERA.</t>
  </si>
  <si>
    <t>ALAIS, CHARLES;</t>
  </si>
  <si>
    <t xml:space="preserve"> COMPAÑIA EDITORIAL CONTINENTAL. ESPAÑA</t>
  </si>
  <si>
    <t>MANUAL DE INDUSTRIAS LACTEAS.</t>
  </si>
  <si>
    <t>GOSTA BYLUND, M.</t>
  </si>
  <si>
    <t xml:space="preserve"> EDICIONES MUNDI-PRENSA. MADRID, ESPAÑA</t>
  </si>
  <si>
    <t>200?</t>
  </si>
  <si>
    <t>Directa Minerva</t>
  </si>
  <si>
    <t>NATURAL AREA TOURISM: ECOLOGY, IMPACTS AND MANAGMENT</t>
  </si>
  <si>
    <t>Directa</t>
  </si>
  <si>
    <t>REVISTA ENFERMERÍA CLÍNICA, BIMESTRAL 6 EJEMPLARES 2019</t>
  </si>
  <si>
    <t>Elsevier</t>
  </si>
  <si>
    <t>MANUAL ILUSTRADO ENFERMERÍA FUNDAMENTAL</t>
  </si>
  <si>
    <t>LA GUIA DEL ECOTURISMO O COMO CONSERVAR LA NATURALEZA A TRAVES DEL TURISMO</t>
  </si>
  <si>
    <t xml:space="preserve">PEREZ, MONICA </t>
  </si>
  <si>
    <t>ED. TIRANT LO BLANCH</t>
  </si>
  <si>
    <t>SIN DEJAR HUELLA</t>
  </si>
  <si>
    <t xml:space="preserve">MUGARRA, ANA </t>
  </si>
  <si>
    <t>ESPAÑA: ARIEL</t>
  </si>
  <si>
    <t>CIUDADES, TURISMO Y CULTURA</t>
  </si>
  <si>
    <t xml:space="preserve">CORREA, ANA </t>
  </si>
  <si>
    <t>EDICIONES OMEGA S.A.,2003</t>
  </si>
  <si>
    <t>ASISTENCIA Y GUIA A GRUPOS TURISTICOS</t>
  </si>
  <si>
    <t xml:space="preserve">PICAZO, CARLES </t>
  </si>
  <si>
    <t>EDICIONES OMEGA, S.A., 2008</t>
  </si>
  <si>
    <t>EL LIBRO DE LA ASTRONOMIA</t>
  </si>
  <si>
    <t>BELL, JIM</t>
  </si>
  <si>
    <t>LONDRES: SPRINGER, 1995</t>
  </si>
  <si>
    <t>ESTRELLAS Y PLANETAS (GUIAS DE LA NATURALEZA).</t>
  </si>
  <si>
    <t>DINWIDDIE, ROBERT</t>
  </si>
  <si>
    <t>CABI PUBLISHING</t>
  </si>
  <si>
    <t xml:space="preserve">LA ORTOGRAFIA DE TARZAN: CLAVES PARA ESCRIBIR EN LA UNIVERSIDAD. </t>
  </si>
  <si>
    <t xml:space="preserve">MURILLO O, JAVIER. </t>
  </si>
  <si>
    <t>BOGOTA: CESA.</t>
  </si>
  <si>
    <t xml:space="preserve">NORMAS Y USOS CORRECTOS DEL ESPAÑOL ACTUAL. </t>
  </si>
  <si>
    <t xml:space="preserve">ALEZA IZQUIERDO, MILAGROS. </t>
  </si>
  <si>
    <t xml:space="preserve"> VALENCIA:TIRANT HUMANIDADES.</t>
  </si>
  <si>
    <t>BIOETICA</t>
  </si>
  <si>
    <t>LOLAS S, F.</t>
  </si>
  <si>
    <t xml:space="preserve">FUNDAMENTOS DE ECOLOGIA </t>
  </si>
  <si>
    <t>SUTTON, DAVID B</t>
  </si>
  <si>
    <t>LIMISA</t>
  </si>
  <si>
    <t>MODULO VII MICROBIOLOGIA CLINICA.</t>
  </si>
  <si>
    <t xml:space="preserve">FRANCISCO JAVIER MERIDA DE LA TORRE, F. J.; MORENO CAMPOY, E. </t>
  </si>
  <si>
    <t xml:space="preserve"> EDITORIAL MEDICA PANAMERICANA</t>
  </si>
  <si>
    <t>MICROBIOLOGIA MEDICA DE JAWETZ.</t>
  </si>
  <si>
    <t>BROOKS, BUTEL, ORNSTON</t>
  </si>
  <si>
    <t xml:space="preserve"> EDITORIAL MANUAL MODERNO.</t>
  </si>
  <si>
    <t xml:space="preserve">GEOCHEMISTRY IN MINERAL EXPLORATIONS </t>
  </si>
  <si>
    <t>ROSE, A.W., HAWDES, H.E., WEBB, J.S</t>
  </si>
  <si>
    <t>2ND EDITION NEW YORK ACADEMIC PRESS, 1987</t>
  </si>
  <si>
    <t>QUIMICA. MC. GRAW-HILL.</t>
  </si>
  <si>
    <t xml:space="preserve">CHANG, R., WILLIAMS, C. </t>
  </si>
  <si>
    <t>NOMENCLATURA QUIMICA</t>
  </si>
  <si>
    <t>SOLIS-CORREA, H.</t>
  </si>
  <si>
    <t>GRUPO EDITORIAL PATRIA.</t>
  </si>
  <si>
    <t>PATRIA.</t>
  </si>
  <si>
    <t>BIOLOGIA DEL DESARROLLO</t>
  </si>
  <si>
    <t>GILBERT</t>
  </si>
  <si>
    <t>OMEGA</t>
  </si>
  <si>
    <t>BIOLOGIA CONCEPTOS Y RELACIONES</t>
  </si>
  <si>
    <t>CAMPBELL, NA, MITCHELL,LG, REECE JB</t>
  </si>
  <si>
    <t>PEARSON EDUCACION</t>
  </si>
  <si>
    <t>FISICA PARA CIENCIAS APLICADAS A LA VIDA</t>
  </si>
  <si>
    <t>JOU D., L; 
LLEBOT J., E Y 
PEREZ GARCIA., C.</t>
  </si>
  <si>
    <t>ANALISIS NUMERICO</t>
  </si>
  <si>
    <t xml:space="preserve">RICHARD L. BURDEN Y
 J. DOUGLAS FAIRES </t>
  </si>
  <si>
    <t>THOMSON</t>
  </si>
  <si>
    <t>BIOQUIMICA</t>
  </si>
  <si>
    <t>HARPER</t>
  </si>
  <si>
    <t>MANUAL MODERNO</t>
  </si>
  <si>
    <t>BIOCHEMISTRY</t>
  </si>
  <si>
    <t>D. VOET &amp; JG. VOET</t>
  </si>
  <si>
    <t>JOHN WILEY AND SONS</t>
  </si>
  <si>
    <t>FISICOQUIMICA PARA BIOLOGOS</t>
  </si>
  <si>
    <t>J.G. MORRIS</t>
  </si>
  <si>
    <t xml:space="preserve">FISIOLOGÍA. </t>
  </si>
  <si>
    <t>POCOCK G Y RICHARDS CH.</t>
  </si>
  <si>
    <t>ELSEVIER</t>
  </si>
  <si>
    <t>TRATADO DE HISTOLOGIA</t>
  </si>
  <si>
    <t>FINN GENESER</t>
  </si>
  <si>
    <t>PANAMERICANA</t>
  </si>
  <si>
    <t>PROBLEMAS DE QUIMICA. 
CUESTIONES Y EJERCICIOS</t>
  </si>
  <si>
    <t>LOPEZ CANCIO, JOSE A</t>
  </si>
  <si>
    <t xml:space="preserve">PRENTICE HALL </t>
  </si>
  <si>
    <t>HANDBOOK OF RESEARCH ON BIOMEDICAL ENGINEERINGEDUCATION AND ADVANCED BIOENGINEERING LEARNING: INTERDISCIPLINARY CASES AND CONCEPTS</t>
  </si>
  <si>
    <t>ZIAD, O.</t>
  </si>
  <si>
    <t>MEDICAL INFORMATION 
SCIENCE REFERENCE</t>
  </si>
  <si>
    <t>BIOENGINEERNIG FUNDAMENTALS. PEARSON</t>
  </si>
  <si>
    <t>SATERBAK, A</t>
  </si>
  <si>
    <t>SAN, K-Y MCINTIRE</t>
  </si>
  <si>
    <t>BIOENGEENIRNG, A CONCEPTUAL APPROACH</t>
  </si>
  <si>
    <t>PAVLOVIC, M.</t>
  </si>
  <si>
    <t>S. SPRINGER</t>
  </si>
  <si>
    <t>ECONOMIA AMBIENTAL</t>
  </si>
  <si>
    <t xml:space="preserve">FIELD,B.C. </t>
  </si>
  <si>
    <t>ED. MC GRAW HILL</t>
  </si>
  <si>
    <t>SYNTHETIC BIOLOGY</t>
  </si>
  <si>
    <t>GIESE, B.M., 
PADE, C., WIGGER,</t>
  </si>
  <si>
    <t>SPRINGER</t>
  </si>
  <si>
    <t>SYNTHETIC GENE NETWORKS, METHODS AND PROTOCOLS</t>
  </si>
  <si>
    <t>WEBER, W., 
FUSSENEGGER, M</t>
  </si>
  <si>
    <t>SPRINGER PROTOCOLS</t>
  </si>
  <si>
    <t>PORCAR, M., 
PERETO, J.</t>
  </si>
  <si>
    <t>INTRODUCCION A LA CIENCIA DE LOS MATERIALES</t>
  </si>
  <si>
    <t>W.D. CALLISTER JR.</t>
  </si>
  <si>
    <t>REVERTE, S.A</t>
  </si>
  <si>
    <t>DE LA BIOLOGIA MOLECULAR A LA BIOTECNOLOGIA</t>
  </si>
  <si>
    <t>PAULINA BALBAS</t>
  </si>
  <si>
    <t>TRILLAS</t>
  </si>
  <si>
    <t>RESOLUCION DE PROBLEMAS DE INGENIERIA QUIMICA
Y BIOQUIMICA CON POLYMATH, EXCEL Y MATLAB</t>
  </si>
  <si>
    <t xml:space="preserve">MICHAEL B. CUTLIP Y 
MORDECHAI SHACHAM </t>
  </si>
  <si>
    <t>RECOGNITION RECEPTORS IN BIOSENSORS</t>
  </si>
  <si>
    <t>ZOUROB, M.,
 ELWARY,S.</t>
  </si>
  <si>
    <t>SPRINGER-VERLAG</t>
  </si>
  <si>
    <t>STOCHASTIC MODELLING FOR SYSTEMS BIOLOGY</t>
  </si>
  <si>
    <t xml:space="preserve">WILKINSON, D. J. </t>
  </si>
  <si>
    <t>CRC PRESS</t>
  </si>
  <si>
    <t>BIOSTATISTICAL ANALYSIS.</t>
  </si>
  <si>
    <t>ZAR, J.H</t>
  </si>
  <si>
    <t>APPLIED STATISTIC NETWORK BIOLOGY: 
METHODS IN SYSTEMS BIOLOGY</t>
  </si>
  <si>
    <t>DEHMER, M.
 EMMERT-STREIB, F., GRABER, A., SALVADOR, A.</t>
  </si>
  <si>
    <t>WILEY</t>
  </si>
  <si>
    <t>ECOLOGÍA.</t>
  </si>
  <si>
    <t>MARGALEF, RAMON.</t>
  </si>
  <si>
    <t>MICROSYSTEMS FOR BIOELECTRONICS.</t>
  </si>
  <si>
    <t>ZHIRNOV, V.V.,
 CAVIL III, R.K.</t>
  </si>
  <si>
    <t>ELSEVIER.</t>
  </si>
  <si>
    <t>BIOPHYSICS OF ELECTRON TRANSFER
 AND MOLECULAR BIOELECTRONICS.</t>
  </si>
  <si>
    <t>NICOLINI, C.</t>
  </si>
  <si>
    <t>FISICA UNIVERSITARIA, VOL. I</t>
  </si>
  <si>
    <t>LANE REESE RONALD</t>
  </si>
  <si>
    <t>SISTEMA INTERNACIONAL DE UNIDADES/ 
FACTORES Y TABLAS DE CONVERSION</t>
  </si>
  <si>
    <t>GARCIA DIAZ RAFAEL</t>
  </si>
  <si>
    <t xml:space="preserve"> LIMUSA</t>
  </si>
  <si>
    <t>FISICA TOMO I (PARA CIENCIAS E INGENIERIA).</t>
  </si>
  <si>
    <t>GETTYS/ KELLER/ KOVE</t>
  </si>
  <si>
    <t>MC GRAW HILL</t>
  </si>
  <si>
    <t>FISICOQUIMICA</t>
  </si>
  <si>
    <t>GILBERT W.</t>
  </si>
  <si>
    <t>IRA N</t>
  </si>
  <si>
    <t xml:space="preserve">MCGRAW-HILL, </t>
  </si>
  <si>
    <t>GENES IX.</t>
  </si>
  <si>
    <t>LEWIN B.</t>
  </si>
  <si>
    <t>MCGRAW HILL</t>
  </si>
  <si>
    <t>TEXTO Y ATLAS DE HISTOLOGIA</t>
  </si>
  <si>
    <t>STEVENS-LOWE</t>
  </si>
  <si>
    <t>DOYMA</t>
  </si>
  <si>
    <t>TEXTO ATLAS DE HISTOLOGIA</t>
  </si>
  <si>
    <t>GARTNER-HIATT</t>
  </si>
  <si>
    <t>HISTOLOGIA FUNCIONAL</t>
  </si>
  <si>
    <t xml:space="preserve">WHEATER´S. </t>
  </si>
  <si>
    <t>HARCOURT</t>
  </si>
  <si>
    <t>NEXT-GENERATION SEQUENCING: CURRENT 
TECHNOLOGIES AND APPLICATIONS</t>
  </si>
  <si>
    <t xml:space="preserve">XU, J. </t>
  </si>
  <si>
    <t>CAISTER ACADEMIC 
PRESS</t>
  </si>
  <si>
    <t>MEDICAL IMAGING ANALYSIS.</t>
  </si>
  <si>
    <t>DHAWAN, A.P.</t>
  </si>
  <si>
    <t>SYSTEMS BIOLOGY, SIMULATION OF 
DYNAMICS NETWORK STATES</t>
  </si>
  <si>
    <t>PALSSON, B.O</t>
  </si>
  <si>
    <t>CAMBRIDGE</t>
  </si>
  <si>
    <t>AN INTRODUCTION TO SYSTEMS BIOLOGY:
DESIGN PRINCIPLES OF BIOLOGICAL CIRCUITS.</t>
  </si>
  <si>
    <t>ALON, U.</t>
  </si>
  <si>
    <t>CHAPMAN &amp; HALL</t>
  </si>
  <si>
    <t>MECANICA DE FLUIDOS REEDICION</t>
  </si>
  <si>
    <t>LOPEZ, F</t>
  </si>
  <si>
    <t>UNIVERSIDAD DE CORUÑA, 2004</t>
  </si>
  <si>
    <t>MECANICA DE FLUIDOS</t>
  </si>
  <si>
    <t>MONTT R</t>
  </si>
  <si>
    <t>6TA EDICION; ED. PEARSON, 2004</t>
  </si>
  <si>
    <t>FISICA PARA LA CIENCIA Y LA TECNOLOGIA</t>
  </si>
  <si>
    <t>TIPLER, PAUL, GENE MOSCA</t>
  </si>
  <si>
    <t>(VOL. 1, 5ª ED.). ED. REVERTE, S. A. 2005</t>
  </si>
  <si>
    <t>FISICA</t>
  </si>
  <si>
    <t>HALLIDAY, D; RESNICK, R; KRANE, K</t>
  </si>
  <si>
    <t>ED. CECSA. 1997</t>
  </si>
  <si>
    <t>FISICA PARA CIENCIAS E INGENIERIA</t>
  </si>
  <si>
    <t>SERWAY, R Y J.W.JEWETT</t>
  </si>
  <si>
    <t>CENGAGE LEARNING EDITORES, S.A. 2015</t>
  </si>
  <si>
    <t xml:space="preserve">FISICA PARA UNIVERSITARIOS </t>
  </si>
  <si>
    <t>DOUGLAS C. G</t>
  </si>
  <si>
    <t>ED. PRENTICE HALL. 2002</t>
  </si>
  <si>
    <t>FISICA UNIVERSITARIA</t>
  </si>
  <si>
    <t>FRANCIS, W. S</t>
  </si>
  <si>
    <t>ED. PEARSON EDUCACION. 2004</t>
  </si>
  <si>
    <t>FISICOQUIMICA CON APLICACIONES A SISTEMAS BIOLOGICOS</t>
  </si>
  <si>
    <t xml:space="preserve">CHANG, R. </t>
  </si>
  <si>
    <t>6ª EDICION. CECSA</t>
  </si>
  <si>
    <t>CHEMICAL, BIOCHEMICAL, AND ENGINEERING THERMODYNAMICS</t>
  </si>
  <si>
    <t xml:space="preserve">SANDLER, S.I. </t>
  </si>
  <si>
    <t>4ª EDICION. JOHN WILEY. NEW YORK</t>
  </si>
  <si>
    <t>DAVID W. BALL</t>
  </si>
  <si>
    <t>INTERNATIONAL THOMSON</t>
  </si>
  <si>
    <t>EMULSIONS, FOAMS AND SUSPENSIONS</t>
  </si>
  <si>
    <t>SCHRAMM, L</t>
  </si>
  <si>
    <t>WILEY-VCH</t>
  </si>
  <si>
    <t>INTRODUCCION A LA TERMODINAMICA EN INGENIERIA QUIMICA</t>
  </si>
  <si>
    <t>SMITH, J. M., VAN NESS, H.C., ABBOTT, M.M</t>
  </si>
  <si>
    <t>7ª EDICION. MCGRAW-HILL. MEXICO</t>
  </si>
  <si>
    <t xml:space="preserve">BIOQUIMICA DE HARPER. 2010. 28ª EDICION. EDITORIAL MANUAL MODERNO. </t>
  </si>
  <si>
    <t>ROBERT, K, MURRAY</t>
  </si>
  <si>
    <t>28A EDICION</t>
  </si>
  <si>
    <t>PRINCIPIOS DE BIOQUIMICA. 3RA EDICION. OMEGA. 2000</t>
  </si>
  <si>
    <t xml:space="preserve">LEHNINGER, ET AL. </t>
  </si>
  <si>
    <t>3RA EDICION 2016</t>
  </si>
  <si>
    <t>BIOLOGY. 9NA EDICION. MCGRAW HILL. ESTADOS UNIDOS. 2007</t>
  </si>
  <si>
    <t>MADER, S</t>
  </si>
  <si>
    <t>BIOLOGIA 1. LA NATURALEZA DE LA VIDA</t>
  </si>
  <si>
    <t xml:space="preserve">MILLER, K. Y LEVINE, J. </t>
  </si>
  <si>
    <t xml:space="preserve">BIOLOGIA CELULAR Y MOLECULAR. EDITORIAL MEDICA PANAMERICANA.  7ª EDICION.
</t>
  </si>
  <si>
    <t>HARVEY LODISH, ARNOLD BERK, CHRIS A. KAISER, MONTY KRIEGER</t>
  </si>
  <si>
    <t>EDITORIAL MEDICA PANAMERICANA</t>
  </si>
  <si>
    <t>7MA EDICION</t>
  </si>
  <si>
    <t>INTRODUCCION A LA BIOLOGIA CELULAR. 2º EDICION. EDITORIAL MEDICA PANAMERICANA. DE ROBERTIS (H), HIB. 2012</t>
  </si>
  <si>
    <t xml:space="preserve">ALBERTS B, BRAY D, HOPKIN K, JONSON A, LEWIS J, RAFF M, ROBERTS K, WALTER P. 2007  </t>
  </si>
  <si>
    <t xml:space="preserve">BIOLOGIA CELULAR Y MOLECULAR. 16º EDICION. EDITORIAL PROMED </t>
  </si>
  <si>
    <t>DE ROBERTIS</t>
  </si>
  <si>
    <t>EDITORIAL PROMED</t>
  </si>
  <si>
    <t>16VA EDICION</t>
  </si>
  <si>
    <t>GENETICA.</t>
  </si>
  <si>
    <t>GRIFFITHS AJ, WESSLER
 SR, LEWONTIN RC, CARROLL SB</t>
  </si>
  <si>
    <t>CONCEPTOS DE GENETICA</t>
  </si>
  <si>
    <t>KLUG, WILLIAM</t>
  </si>
  <si>
    <t>PEARSON PRENTICE HALL</t>
  </si>
  <si>
    <t>TEXTO ILUSTRADO E INTERACTIVO DE BIOLOGIA MOLECULAR E INGENIERIA GENETICA. CONCEPTOS, TECNICAS Y APLICACIONES EN CIENCIAS DE LA SALUD. (SEGUNDA EDICION., VOL. I). ELSEVIER. 2016</t>
  </si>
  <si>
    <t>HERRAEZ, A</t>
  </si>
  <si>
    <t xml:space="preserve">BIOLOGIA MOLECULAR. FUNDAMENTOS Y APLICACIONES EN LAS CIENCIAS DE LA SALUD. </t>
  </si>
  <si>
    <t>SALAZAR, MONTES, A</t>
  </si>
  <si>
    <t>BIOLOGIA CELULAR Y MOLECULAR: CONCEPTOS Y EXPERIMENTOS. (SEPTIMA EDICION)</t>
  </si>
  <si>
    <t>KARP, G.  BIOLOGIA CELULAR, Y</t>
  </si>
  <si>
    <t>TELEINFORMATICA</t>
  </si>
  <si>
    <t>ANTONIO CASTRO</t>
  </si>
  <si>
    <t>REVETE</t>
  </si>
  <si>
    <t>INTRODUCCION A LA COMPUTACION Y PROGRAMACION CON PYTHON</t>
  </si>
  <si>
    <t>MARK J. GUZDIAL / BARBARA ERICSON</t>
  </si>
  <si>
    <t>A) BÁSICA</t>
  </si>
  <si>
    <t>MANUALD E REDACCION PERIODISTICA</t>
  </si>
  <si>
    <t>APRENDE LATIN</t>
  </si>
  <si>
    <t>GRAMATICA LATINA</t>
  </si>
  <si>
    <t>¿QUE ES FILOSOFIA?</t>
  </si>
  <si>
    <t>POESIA DE TROVADORES, TROUVERES Y MINNESINGER(DE PRINCIPIOS DEL SIGLO XII A FINES DEL SIGLO XIII)</t>
  </si>
  <si>
    <t>EL ROMAN DE FLAMENCA</t>
  </si>
  <si>
    <t>AUCASSIN Y NICOLETTE</t>
  </si>
  <si>
    <t>EL LIBRO DE PERCEVAL (O EL CUENTO DEL GRIAL)</t>
  </si>
  <si>
    <t>TARTUFO O EL IMPOSTOR, EL AVARO</t>
  </si>
  <si>
    <t>EL ANGEL CAIDO</t>
  </si>
  <si>
    <t>EL DEPARTAMENTO DE ZOIA</t>
  </si>
  <si>
    <t>EN UNA NOCHE OSCURA SALI DE MI CASA SOSEGADA</t>
  </si>
  <si>
    <t>ULISES</t>
  </si>
  <si>
    <t>ORACION POR LA DIGNIDAD HUMANA</t>
  </si>
  <si>
    <t>MIRANDOLLA DELLA, G.P.</t>
  </si>
  <si>
    <t>OPUS MAGNUM</t>
  </si>
  <si>
    <t>MANUSCRITOS ECONOMICO FILOSOFICOS</t>
  </si>
  <si>
    <t>MARX, K.</t>
  </si>
  <si>
    <t>ALIANZA</t>
  </si>
  <si>
    <t>HISTORIA DE LA ETICA</t>
  </si>
  <si>
    <t>CAMPS, V.</t>
  </si>
  <si>
    <t>CRITICA</t>
  </si>
  <si>
    <t>INTRODUCCION A LA FILOSOFIA DE SANTO TOMAS DE AQUINO</t>
  </si>
  <si>
    <t>BEUCHOT, M.</t>
  </si>
  <si>
    <t>UNAM</t>
  </si>
  <si>
    <t>LA CIENCIA Y EL QUIJOTE</t>
  </si>
  <si>
    <t>MANUAL DE ESTILO EDITORIAL </t>
  </si>
  <si>
    <t>MANUAL DE DISEÑO EDITORIAL</t>
  </si>
  <si>
    <t>LA MORFOLOGIA</t>
  </si>
  <si>
    <t>NO COMETAS MAS ERRORES DE ORTOGRAFIA</t>
  </si>
  <si>
    <t>GRAMATICA ESENCIAL DE LA LENGUA ESPAÑOLA</t>
  </si>
  <si>
    <t>GUNG HO ¡A LA CARGA!</t>
  </si>
  <si>
    <t>HISTORIA DE LA TEORIA LITERARIA I</t>
  </si>
  <si>
    <t>EL OJO DE LA CERRADURA</t>
  </si>
  <si>
    <t>EL REY Y LA REINA</t>
  </si>
  <si>
    <t>HISTORIA DE LA LITERATURA HISPANOAMERICANA 2</t>
  </si>
  <si>
    <t>BESTIARIA VIDA </t>
  </si>
  <si>
    <t>FLORES DE VARIA POESIA </t>
  </si>
  <si>
    <t>LOS INFORTUNIOS DE ALFONSO RAMIREZ </t>
  </si>
  <si>
    <t>ANALISIS E INTERPRETACION DE LA NOVELA</t>
  </si>
  <si>
    <t>SOCIOLINGUISTICA</t>
  </si>
  <si>
    <t>Directa Clío</t>
  </si>
  <si>
    <t>COLECCIÓN LA CONQUISTA</t>
  </si>
  <si>
    <t>DVD</t>
  </si>
  <si>
    <t>COLECCIÓN HÉROES DE CARNE Y HUESO</t>
  </si>
  <si>
    <t>COLECCIÓN LA REVOLUCIÓN PROMESA Y SUFRIMIENTO</t>
  </si>
  <si>
    <t>COLECCIÓN BIOGRAFÍAS DEL PODER</t>
  </si>
  <si>
    <t>COLECCIÓN LA CRISTIADA</t>
  </si>
  <si>
    <t>HUERTA Y REVUELTAS, LITERATURA Y REVOLUCIÓN</t>
  </si>
  <si>
    <t>PORFIRIO DÍAZ CENTENARIO COLECCIÓN</t>
  </si>
  <si>
    <t>PUEBLA HEROICA</t>
  </si>
  <si>
    <t>OCTAVIO PAZ</t>
  </si>
  <si>
    <t>LECUMBERRI</t>
  </si>
  <si>
    <t>SEXENIOS</t>
  </si>
  <si>
    <t>TALLER DE LECTURA Y REDACCION II</t>
  </si>
  <si>
    <t>LOPEZ NUÑEZ I. V. &amp; M. S. TOVAR ORTIZ</t>
  </si>
  <si>
    <t>DIRECCION DE PUBLICACIONES. INSTITUTO POLITECNICO NACIONAL</t>
  </si>
  <si>
    <t>GANONG FISIOLOGIA MEDICA, BARRETT E. KIM, 24VA EDICION, 2014</t>
  </si>
  <si>
    <t>MOLECULAR BIOLOGY OF THE CELL. GARLAND SCIENCE, NEW YORK. 2015</t>
  </si>
  <si>
    <t>ANATOMIA CON ORIENTACION CLINICA. (QUINTA ED.). (GUTIERREZ A., TRAD.) BARCELONA, ESPAÑA: WOLTERS KLUWER LIPPINCOTT WILLIAMS &amp; WILKINS. 2010</t>
  </si>
  <si>
    <t>WOLTERS KLUWER/LIPPINCOTT WILLIAMS &amp; WILKINS</t>
  </si>
  <si>
    <t>MICROBIOLOGIA MEDICA, MURRAY R. PATRICK, 7MA, 2013</t>
  </si>
  <si>
    <t>MICROBIOLOGIA MEDICA, JAWETZ, MELNICK Y ADELBERG, 26VA, 2014</t>
  </si>
  <si>
    <t>PARASITOLOGIA MEDICA, TAY ZAVALA, JORGE, 8A. ED. 2010</t>
  </si>
  <si>
    <t>Directa Elsevier</t>
  </si>
  <si>
    <t>REVISTA ANALES DE PEDIATRÍA, MENSUAL 12 EJEMPLARES AÑO 2019</t>
  </si>
  <si>
    <t>REVISTA CLÍNICA E INVESTIGACIÓN EN GINECOLOGÍA Y OBSTETRICIA, TRIMESTRAL 4 EJEMPLARES AÑO 2019</t>
  </si>
  <si>
    <t>REVISTA REUMATOLOGÍA CLÍNICA, BIMESTRAL 6 EJEMPLARES AÑO 2019</t>
  </si>
  <si>
    <t>REVISTA ENDOCRINOLOGÍA, DIABETES Y NUTRICIÓN; MENSUAL 10 EJEMPLARES AÑO 2019</t>
  </si>
  <si>
    <t>REVISTA MEDICINA CLÍNICA, QUINCELA 24 EJEMPLARES AÑO 2019</t>
  </si>
  <si>
    <t>REVISTA CLÍNICA ESPAÑOLA, MENSUAL 9 EJEMPLARES AÑO 2019</t>
  </si>
  <si>
    <t>REVISTA PSIQUIATRÍA BIOLÓGICA, CUATRIMESTRAL 3 EJEMPLARES AÑO 2019</t>
  </si>
  <si>
    <t>REVISTA MEDICINA INTENSIVA, MENSUAL 9 EJEMPLARES AÑO 2019</t>
  </si>
  <si>
    <t>REVISTA FORMACIÓN MÉDICA CONTINUADA EN ATENCIÓN PRIMARIA, MENSUAL 10 EJEMPLARES 2019</t>
  </si>
  <si>
    <t>REVISTA ESPAÑOLA CARDIOLOGÍA, MENSUAL 12 EJEMPLARES AÑO 2019</t>
  </si>
  <si>
    <t>DICCIONARIO MÉDICO ILUSTRADO</t>
  </si>
  <si>
    <t>MCMINN AND ABRAHAMS CLINICAL ATLAS OF HUMAN ANATOMY</t>
  </si>
  <si>
    <t>FISIOLOGIA HUMANA</t>
  </si>
  <si>
    <t>STUART, I.F.</t>
  </si>
  <si>
    <t>MC GRAW HILL INTERAMERICANA</t>
  </si>
  <si>
    <t>AUTORREGULACION Y DEBIDO PROCESO</t>
  </si>
  <si>
    <t>EVER LEONEL ARIZA</t>
  </si>
  <si>
    <t>JABERIANA</t>
  </si>
  <si>
    <t>DISTRIBUCION DEL INGRESO CON CRECIMIENTO ES POSIBLE</t>
  </si>
  <si>
    <t>EDUARDO SARMIENTO PALACIOS</t>
  </si>
  <si>
    <t>E.C.I.J.G.</t>
  </si>
  <si>
    <t>FUNDAMENTOS DE ECONOMIA</t>
  </si>
  <si>
    <t>DOLORES LOPEZ</t>
  </si>
  <si>
    <t>NETBIBLO</t>
  </si>
  <si>
    <t>LAS FICCIONES DEL DERECHO LATINOAMERICANO</t>
  </si>
  <si>
    <t>JORGE ESQUIROL</t>
  </si>
  <si>
    <t>SIGLO HOMBRE</t>
  </si>
  <si>
    <t>ESTUDIO INTEGRAL DEL OUTSOURCING EN MATERIA LABORAL Y FISCAL</t>
  </si>
  <si>
    <t>EDUARDO LOPEZ LOZANO PRIMERA</t>
  </si>
  <si>
    <t>THOMSON REUTERS</t>
  </si>
  <si>
    <t>B) COMPLEMENTARIA</t>
  </si>
  <si>
    <t>INTRODUCCION A LA EPISTEMOLOGIA.</t>
  </si>
  <si>
    <t xml:space="preserve">JIMENEZ, O. L., VARGAS, J. M., SERRANO, T., GALVEZ, M. (2006). </t>
  </si>
  <si>
    <t xml:space="preserve">BIOS NOTAS INSTANTANEAS DE BIOLOGIA MOLECULAR.  </t>
  </si>
  <si>
    <t>MC LENNAN A BIO</t>
  </si>
  <si>
    <t xml:space="preserve">BROMATOLOGIA. CONCEPTOS BASICOS.  </t>
  </si>
  <si>
    <t>DOMINGUEZ LOPEZ ALEJANDRA, VALDES MIRAMONTES ELIA, LOPEZ ESPINOZA ANTONIO.</t>
  </si>
  <si>
    <t>EDITORIAL UNIVERSITARIA, GUADALAJARA JALISCO. 2008.</t>
  </si>
  <si>
    <t xml:space="preserve">INTERNATIONAL COMMISION ON MICROBIOLOGICAL SPECIFICATIONS FOR FOODS. </t>
  </si>
  <si>
    <t>ZARAGOZA, ESPAÑA. ACRIBIA 2001</t>
  </si>
  <si>
    <t>TECNOLOGIA DE LOS ALIMENTOS. MANUAL DE PRACTICAS</t>
  </si>
  <si>
    <t>RAMIREZ-ANAYA, J.P.; ROBLES-ALVAREZ, J.; NUÑEZ-GUTIERREZ, M.C.; VALDEZ-MIRAMONTES, E.H.; CASTAÑEDA-SAUCEDO, M.C.</t>
  </si>
  <si>
    <t xml:space="preserve"> EDITORIAL UNIVERSITARIA, MEXICO. 2016</t>
  </si>
  <si>
    <t>ANATOMIA Y FISIOLOGIA; LA UNIDAD ENTRE FORMA Y FUNCION</t>
  </si>
  <si>
    <t xml:space="preserve">SALADIN KENNETH S. </t>
  </si>
  <si>
    <t>NEW YORK, NY. , EDITORIAL MC. GRAW HILL. 2013</t>
  </si>
  <si>
    <t>FISIOLOGIA DE LA NUTRICION</t>
  </si>
  <si>
    <t>ASCENCIO PERLATA. CLAUDIA, 1RA, 2012</t>
  </si>
  <si>
    <t>ADMINISTRACION DE ALIMENTOS A COLECTIVIDADES Y SERVICIOS DE SALUD</t>
  </si>
  <si>
    <t>GUERRERO RAMO, C.</t>
  </si>
  <si>
    <t xml:space="preserve">MEXICO: MCGRAW HILL </t>
  </si>
  <si>
    <t>DISEÑO Y GESTION DE COCINAS. MANUAL DE HIGIENE ALIMENTARIA APLICADA AL SECTOR DE LA RESTAURACION</t>
  </si>
  <si>
    <t xml:space="preserve">MONTES, E., LLORET, I. &amp; LOPEZ, M. </t>
  </si>
  <si>
    <t>2A ED. ESPAÑA: DIAZ DE SANTOS</t>
  </si>
  <si>
    <t>DEFINICION DE LA CULTURA</t>
  </si>
  <si>
    <t>BOLIVAR ECHEVERRIA</t>
  </si>
  <si>
    <t>FOTOGRAFIA Y CINE</t>
  </si>
  <si>
    <t>PHILLIPPE DUBOIS</t>
  </si>
  <si>
    <t>SERIEVE</t>
  </si>
  <si>
    <t>COMO INTERVENIR EN LA ESCUELA</t>
  </si>
  <si>
    <t xml:space="preserve">GARCIA SANCHEZ, J. N. </t>
  </si>
  <si>
    <t>VISOR, MADRIR</t>
  </si>
  <si>
    <t>TEST DE LA FIGURA HUMANA EN LOS NIÑOS</t>
  </si>
  <si>
    <t>ELIZABETH MUSTENBERG KOPPITZ</t>
  </si>
  <si>
    <t>GUADALUPE</t>
  </si>
  <si>
    <t>EL MAS ACTUAL DE 2012 EN ADELANTE</t>
  </si>
  <si>
    <t>TEST GUESTALTICO VISOMOTOR EN LOS NIÑOS</t>
  </si>
  <si>
    <t>CLAVES PARA ENTENDER LAS RELACIONES INTERNACIONALES</t>
  </si>
  <si>
    <t>SANCHEZ MATEOS ELVIA</t>
  </si>
  <si>
    <t>DOCS SL</t>
  </si>
  <si>
    <t>ASÍ SE DOMINA EL MUNDO</t>
  </si>
  <si>
    <t>PEDRO BAÑOS</t>
  </si>
  <si>
    <t>ARIEL</t>
  </si>
  <si>
    <t>QUIÉN DOMINA EL MUNDO</t>
  </si>
  <si>
    <t>NOAM CHOMSKY</t>
  </si>
  <si>
    <t>B DE BOOKS</t>
  </si>
  <si>
    <t>LOS PROCESOS MUNDIALES CONTEMPORÁNEOS. UN MUNDO TRANSFORMADO</t>
  </si>
  <si>
    <t>VARIOS AUTORES</t>
  </si>
  <si>
    <t>GEOPOLÍTICA</t>
  </si>
  <si>
    <t>MARTÍN RODAGUAMA</t>
  </si>
  <si>
    <t>TIRANT LO BLANCH</t>
  </si>
  <si>
    <t>MANUAL DE GEOPOLÍTICA</t>
  </si>
  <si>
    <t>PRAGUAN RAFAEL</t>
  </si>
  <si>
    <t>NEUROPSICOLOGÍA DE LA ADICCIÓN</t>
  </si>
  <si>
    <t>PEQUEÑO TRATADO DE LAS GRANDES VIRTUDES</t>
  </si>
  <si>
    <t>FÍSICA SOCIAL</t>
  </si>
  <si>
    <t>SOBRE LA LIBERTAD</t>
  </si>
  <si>
    <t>LA UTILIDAD DE LA RELIGIÓN</t>
  </si>
  <si>
    <t>EL SOMETIMIENTO DE LA MUJER</t>
  </si>
  <si>
    <t>Directa Vesalius</t>
  </si>
  <si>
    <t>PRUEBA SENA JUEGO COMPLETO (MANUAL TÉCNICO)</t>
  </si>
  <si>
    <t>PRUEBA PAI INVENTARIO DE EVALUACIÓN DE LA PERSONALIDAD, JUEGO COMPLETO</t>
  </si>
  <si>
    <t>PRUEBA COLETAS Y VERDI, JUEGO PARA EL TRATAMIENTO DEL ABUSO SEXUAL EN NIÑOS</t>
  </si>
  <si>
    <t>PRUEBA AVENTURA PIRATA, ENTRENAMIENTO DE LA ATENCIÓN Y DE LAS FUNCIONES EJECUTIVAS MEDIANTE AUTOINSTRUCCIONES</t>
  </si>
  <si>
    <t>PRUEBA TCI, TEST DE CREATIVIDAD INFANTIL (MANUAL 25 EJEMPLARES)</t>
  </si>
  <si>
    <t>PRUEBA CREA - INTELIGENCIA CREATIVA, JUEGO COMPLETO (MANUAL 25 EJEMPLARES)</t>
  </si>
  <si>
    <t>PRUEBA DP-3 PERFIL DE DESARROLLO, JUEGO COMPLETO (10 EJEMPLARES)</t>
  </si>
  <si>
    <t>PRUEBA BARON, INVENTARIO DE INTELIGENCIA EMOCIONAL: VERSIÓN PARA JÓVENES, JUEGO COMPLETO (MANUAL, KIT)</t>
  </si>
  <si>
    <t>PRUEBA PROGRAMA SEA, JUEGO COMPLETO</t>
  </si>
  <si>
    <t>PRUEBA CONVES, MATERIALES DE PREVENCIÓN Y DE INTERVENCIÓN (A) PRIMARIA (25 PIEZAS)</t>
  </si>
  <si>
    <t>PRUEBA Q-PAD, CUESTIONARIO DE EVALUACIÓN DE PROBLEMAS EN ADOLESCENTES, JUEGO COMPLETO (MANUAL 10 PIEZAS)</t>
  </si>
  <si>
    <t>PRUEBA PCL-R ESCALA DE LA EVALUACIÓN DE LA PSICOPATÍA DE HARE REVISADA, JUEGO COMPLETO (MANUAL, KIT)</t>
  </si>
  <si>
    <t>PRUEBA PCL-R KIT DE CORRECCIÓN (25 HOJAS PUNTUACIÓN)</t>
  </si>
  <si>
    <t>PRUEBA LSB-50, LISTADO DESINTOMAS BREVE, JUEGO COMPLETO</t>
  </si>
  <si>
    <t>PRUEBA CLIFTON, PROCEDIMIENTOS DE EVALUACIÓN DE ANCIANOS, JUEGO COMPLETO (MANUAL 25 PZAS)</t>
  </si>
  <si>
    <t>PRUEBA ABAS-II, SISTEMA DE EVALUACIÓN DE LA CONDUCTA ADAPTATIVA, JUEGO COMPLETO</t>
  </si>
  <si>
    <t>LICENCIATURA EN SEGURIDAD LABORAL PROTECCIÓN CIVIL Y EMERGENCIAS</t>
  </si>
  <si>
    <t>TEXTO DE BIOQUIMICA MEXICO.</t>
  </si>
  <si>
    <t>VASUDEVAN, D. SREEKUMARIS &amp; VAIDYANATHAN, K.</t>
  </si>
  <si>
    <t>CUELLAR AYALA</t>
  </si>
  <si>
    <t xml:space="preserve"> ANATOMIA Y FISIOLOGIA; LA UNIDAD ENTRE FORMA Y FUNCION. (6TA EDITION). NEW YORK, NY. ,</t>
  </si>
  <si>
    <t>SALADIN KENNETH S.</t>
  </si>
  <si>
    <t xml:space="preserve"> EDITORIAL MC. GRAW HILL. 2013</t>
  </si>
  <si>
    <t>PATOLOGIA HUMANA. 7ª EDICION. MCGRAW-HILL INTERAMERICANA.</t>
  </si>
  <si>
    <t xml:space="preserve"> KUMAR V., COTRAN R.S., ROBBINS S.L. </t>
  </si>
  <si>
    <t>FISIOPATOLOGIA MEDICA. 2ª EDICION. MEXICO: MANUAL MODERNO.</t>
  </si>
  <si>
    <t>MCPHEE S.J., GANONG W.F., LINGAPPA V.R., LANGE J.D.</t>
  </si>
  <si>
    <t>TRATADO DE FISIOLOGIA MEDICA 10ª EDICION. MCGRAW-HILL/INTERAMERICANA.</t>
  </si>
  <si>
    <t>GUYTON A.C., HALL J.E.</t>
  </si>
  <si>
    <t>MEDIO AMBIENTE Y DESARROLLO</t>
  </si>
  <si>
    <t xml:space="preserve">BIFANI, P. </t>
  </si>
  <si>
    <t>EDITORIAL UNIVERSIDAD DE GUADALAJARA</t>
  </si>
  <si>
    <t>CIENCIA AMBIENTAL T DESARROLLO SOSTENIBLE</t>
  </si>
  <si>
    <t>ENKERLIN, ERNESTO Y COL</t>
  </si>
  <si>
    <t xml:space="preserve">ED. THOMSOM </t>
  </si>
  <si>
    <t>ECOLOGIA</t>
  </si>
  <si>
    <t xml:space="preserve">GONZALEZ HERNANDEZ FERNANDEZ, COL. </t>
  </si>
  <si>
    <t xml:space="preserve">EDITORIAL MAC GRAW-HILL </t>
  </si>
  <si>
    <t>ECOLOGIA Y ESCUELA</t>
  </si>
  <si>
    <t xml:space="preserve">CAÑAL, PEDRO ET AL </t>
  </si>
  <si>
    <t>EDITORIAL LAILA BARCELONA</t>
  </si>
  <si>
    <t>EDUCACION AMBIENTAL</t>
  </si>
  <si>
    <t>ALVARES, ELENA Y COL</t>
  </si>
  <si>
    <t>EDITORIAL PAX MEXICO</t>
  </si>
  <si>
    <t xml:space="preserve"> ELABORACION, GESTION Y EVALUACION DE PROYECTOS SOCIALES: METODOLOGIA DE INTERVENCION EN TRABAJO SOCIAL</t>
  </si>
  <si>
    <t>TOMAS FERNANDEZ</t>
  </si>
  <si>
    <t>EDITORIAL PIRAMIDE</t>
  </si>
  <si>
    <t xml:space="preserve"> FAMILIA, RESILENCIA Y RED SOCIAL: UN ABORDAJE EXPERIENCIAL EN EL TRABAJO SOCIAL CON FAMILIAS. </t>
  </si>
  <si>
    <t>LILIANA CALVO</t>
  </si>
  <si>
    <t>EDITORIAL ESAACIO</t>
  </si>
  <si>
    <t>ENSAYOS SOBRE CIUDADANÍA. REFLEXIONES DESDE EL TRABAJO SOCIAL</t>
  </si>
  <si>
    <t>RECONSTRUYENDO LO SOCIAL. PRÁCTICAS Y EXPERIENCIAS DE INVESTIGACIÓN DESDE EL TRABAJO SOCIAL</t>
  </si>
  <si>
    <t>TRABAJO SOCIAL, ESTADO Y SOCIEDAD TOMO 1 EL TRABAJO SOCIAL Y LAS PRÁCTICAS SOCIETARIAS</t>
  </si>
  <si>
    <t>LA INTERVENCIÓN CON FAMILIA. UNA PERSPECTIVA DESDE EL TRABAJO SOCIAL</t>
  </si>
  <si>
    <t>EL TRABAJO SOCIAL EN SITUACIONES DE EMERGENCIA O DESASTRE</t>
  </si>
  <si>
    <t>INTERVENIR, REFLEXIONAR. EXPERIENCIAS DE SISTEMATIZACIÓN DESDE EL TRABAJO SOCIAL</t>
  </si>
  <si>
    <t>ELEMENTOS BÁSICOS PARA EL TRABAJO SOCIAL EN SALUD MENTAL</t>
  </si>
  <si>
    <t>INLCUSIÓN SOCIAL Y HÁBITAT POPULAR. LA PARTICIPACIÓN EN LA GESTIÓN DEL HÁBITAT</t>
  </si>
  <si>
    <t>LA ENTREVISTA EN EL TRABAJO SOCIAL</t>
  </si>
  <si>
    <t>FAMILIA RESILIENCIA Y RED SOCIAL. UN ABORDAJE EXPERIENCIAL EN EL TRABAJO SOCIAL CON FAMILIAS</t>
  </si>
  <si>
    <t>TRABAJO SOCIAL CON ADULTOS MAYORES</t>
  </si>
  <si>
    <t>EL TRABAJO SOCIAL EN EL ÁREA EDUCATIVA. DESAFÍOS Y PERSPECTIVAS</t>
  </si>
  <si>
    <t>REDES SOCIALES EN EL TRABAJO SOCIAL</t>
  </si>
  <si>
    <t>LA PRÁCTICA DEL PERITO TRABAJADOR SOCIAL. UNA PROPUESTA MEODOLÓGICA DE INTERVENCIÓN SOCIAL</t>
  </si>
  <si>
    <t>CIUDADANÍA Y TERRITORIO. LAS RELACIONES POLÍTICAS DE LAS NUEVAS IDENTIDADES SOCIALES</t>
  </si>
  <si>
    <t>ABUSO SEXUAL, VICTIMOLOGÍA Y SOCIEDAD. UNA APROXIMACIÓN DESDE EL MINISTERIO PÚBLICO FISCAL DE LA PROVINCIA DE BUENOS AIRES</t>
  </si>
  <si>
    <t>RESIGNIFICANDO LO SOCIAL EN EL TRABAJO SOCIAL</t>
  </si>
  <si>
    <t>MEDIACIÓN Y TRABAJO SOCIAL</t>
  </si>
  <si>
    <t>DISEÑO Y EVALUACIÓN DE PROYECTOS DE INTERVENCIÓN SOCIOEDUCATIVA Y TRABAJO SOCIAL COMUNITARIO</t>
  </si>
  <si>
    <t>LA INTERVENCIÓN COMUNITARIA. EXPERIENCIAS Y REFLEXIONES</t>
  </si>
  <si>
    <t>MUJERES EN SITUACIÓN DE VIOLENCIA FAMILIAR. EMBARAZO Y VIOLENCIA. EL VARÓN FRENTE AL EMBARAZO. MODALIDADES DE INTERVENCIÓN DESDE EL TRABAJO SOCIAL</t>
  </si>
  <si>
    <t>PROMOCIÓN SOCIAL COMUNITARIA</t>
  </si>
  <si>
    <t>FAMILIA, DEMOCRACIA Y VIDA COTIDIANA. LAS FAMILIAS EN LA GESTACIÓN DE MOVIMIENTOS SOCIALES</t>
  </si>
  <si>
    <t>GLOSARIO DE TEMAS FUNDAMENTALES EN EL TRABAJO SOCIAL</t>
  </si>
  <si>
    <t>LOS DERECHOS HUMANOS, COMPROMISO ÉTICO DEL TRABAJO SOCIAL</t>
  </si>
  <si>
    <t>FAMILIA Y TRABAJO SOCIAL. UN ENFOQUE CLÍNICO E INTERDISCIPLINARIO DE LA INTERVENCIÓN PROFESIONAL</t>
  </si>
  <si>
    <t>LA DISCAPACIDAD: UNA CUESTIÓN DE DERECHOS HUMANOS</t>
  </si>
  <si>
    <t>DESAFÍOS ÉTICOS DEL TRABAJO SOCIAL LATINOAMERICANO. PARADIGMAS, NECESIDADES, VALORES, DERECHOS</t>
  </si>
  <si>
    <t>MEDIACIÓN COMUNITARIA. BASES PARA IMPLEMENTAR UN CENTRO MUNICIPAL DE MEDIACIÓN COMUNITARIA Y DE RESOLUCIÓN DE CONFLICTOS</t>
  </si>
  <si>
    <t>POLÍTICAS Y PROBLEMAS SOCIALES EN LA SOCIEDAD NEOLIBERAL. LA OTRA DÉCADA INFAME</t>
  </si>
  <si>
    <t>FORMULACION Y EVALUACION DE PROYECTOS PARA EMPRENDEDORES</t>
  </si>
  <si>
    <t>MENDEZ LOZANO RAFAEL</t>
  </si>
  <si>
    <t>UNIVERSIDAD SURCOLOMBIANA</t>
  </si>
  <si>
    <t>REIVINDICAR EL DESARROLLO</t>
  </si>
  <si>
    <t>HA-JOON CHANG, ILENE GRABEL</t>
  </si>
  <si>
    <t>FUNDACION INTERMON OXFAM</t>
  </si>
  <si>
    <t>DESARROLLO EN LA INFANCIA</t>
  </si>
  <si>
    <t>FELDMAN</t>
  </si>
  <si>
    <t xml:space="preserve">DERECHO CIVIL BIENES Y DERECHOS REALES </t>
  </si>
  <si>
    <t xml:space="preserve">JUAN ENRIQUE MEDINA PAVON </t>
  </si>
  <si>
    <t>UNIVERSIDAD DEL ROSARIO</t>
  </si>
  <si>
    <t>DERECHO PENAL MEXICANO</t>
  </si>
  <si>
    <t>CARRANCA Y RIVAS RAUL</t>
  </si>
  <si>
    <t>PORRUA MEXICO</t>
  </si>
  <si>
    <t>CURSO DE DERECHO PENAL, PARTE GENERAL</t>
  </si>
  <si>
    <t>ORELLANA WILARCO, OCTAVIO ALBERTO</t>
  </si>
  <si>
    <t>DERECHO PENAL Y GLOBALIZACION</t>
  </si>
  <si>
    <t>MARQUEZ PIÑERO RAFAEL</t>
  </si>
  <si>
    <t>DERECHO CIVIL PRIMER CURSO</t>
  </si>
  <si>
    <t xml:space="preserve">TAPIA RAMIREZ JAVIER </t>
  </si>
  <si>
    <t>DERECHO PROCESAL CIVIL</t>
  </si>
  <si>
    <t>BUCIO ESTRADA RODOLFO</t>
  </si>
  <si>
    <t>DERECHO CIVIL, DERECHO DE PERSONAS YTEORIA INTEGRAL DEL ACTO JURIDICO.</t>
  </si>
  <si>
    <t>CONTRERAS LOPEZ, RAQUEL SANDRA</t>
  </si>
  <si>
    <t xml:space="preserve">INTRODUCCION AL ESTUDIO DEL DERECHO CIVIL Y PERSONAS </t>
  </si>
  <si>
    <t>GARZA BENDALA PATRICIO</t>
  </si>
  <si>
    <t>DERECHO CIVIL MEXICANO 4 CONTRATOS EN PARTICULAR</t>
  </si>
  <si>
    <t>RAFAEL DE PINA</t>
  </si>
  <si>
    <t xml:space="preserve">DERECHO CIVIL MEXICANO 2 BIENES Y SUCESIONES </t>
  </si>
  <si>
    <t xml:space="preserve">DERECHO PENAL MEXICANO </t>
  </si>
  <si>
    <t>MALO CAMACHO GUSTAVO</t>
  </si>
  <si>
    <t>MAESTRÍA EN ESTUDIOS SOCIOTERRITORIALES</t>
  </si>
  <si>
    <t>SABOR A COMIDA SABOR A LIBERTAD</t>
  </si>
  <si>
    <t>SIDNEY W MINTZ</t>
  </si>
  <si>
    <t>CONACULTA EDICIONES REINA ROJA</t>
  </si>
  <si>
    <t>PSICOGERONTOLOGIA: PERSPECTIVAS EUROPEAS PARA UN MUNDO QUE ENVEJECE</t>
  </si>
  <si>
    <t>ROCIO FERNANDEZ BALLESTEROS</t>
  </si>
  <si>
    <t>EDICIONES PIRAMIDE</t>
  </si>
  <si>
    <t>ESTILO DE VIDA Y CONTROL METABOLICO DE LOS PACIENTES CON DIABETES MELLITUS TIPO 2</t>
  </si>
  <si>
    <t>JAVIER ZAMORA CARRION</t>
  </si>
  <si>
    <t>GRIN</t>
  </si>
  <si>
    <t>THE STANDARDS FOR EDUCATIONAL AND PSYCHOLOGICAL TESTING</t>
  </si>
  <si>
    <t>AMERICAN PSYCHOLOGICAL ASSOCIATION</t>
  </si>
  <si>
    <t>ECONOMIA DE LA SALUD</t>
  </si>
  <si>
    <t xml:space="preserve">ALVARO HIDALGO CUEVAS; </t>
  </si>
  <si>
    <t>INVESTIGACION SOCIAL</t>
  </si>
  <si>
    <t>MARIA CECILIA DE SOUZA MINAYO</t>
  </si>
  <si>
    <t>2ED/2007</t>
  </si>
  <si>
    <t>LA ARTESANIA DE LA INVESTIGACION CUALITATIVA</t>
  </si>
  <si>
    <t>1ED/2009</t>
  </si>
  <si>
    <t>LA MEDICION DEL DESEMPEÑO DE UN EQUIPO</t>
  </si>
  <si>
    <t>BADER GLORIA</t>
  </si>
  <si>
    <t>GRANICA</t>
  </si>
  <si>
    <t>REDACCION AVANZADA</t>
  </si>
  <si>
    <t>SANCHEZ PEREZ ARSENIO</t>
  </si>
  <si>
    <t>THOMSON EDITORES</t>
  </si>
  <si>
    <t>PSICOLOGIA DE LA EDUCACION -EL APRENDIZAJE EN LAS AREAS DE</t>
  </si>
  <si>
    <t>MAYER, R. E. (2004)</t>
  </si>
  <si>
    <t>PRENTICE-HALL: ESPAÑA</t>
  </si>
  <si>
    <t>2014 – PRIMERA EDICION</t>
  </si>
  <si>
    <t>DISEÑO INSTRUCCIONAL</t>
  </si>
  <si>
    <t>BELLOCH, C.</t>
  </si>
  <si>
    <t>UNIVERSIDAD DE VALENCIA</t>
  </si>
  <si>
    <t>2011 – TERCERA </t>
  </si>
  <si>
    <t xml:space="preserve">POLITICAL PSYCHOLOGY: KEY READINGS (KEY READINGS IN SOCIAL PSYCHOLOGY) </t>
  </si>
  <si>
    <t>JOHN T. JOST,‎ JIM SIDANIUS</t>
  </si>
  <si>
    <t>PSYCHOLOGY PRESS</t>
  </si>
  <si>
    <t>INTERVENCION PSICOLOGICA EN OBESIDAD</t>
  </si>
  <si>
    <t>JOSE I BAILE AYENSA, MARIA J GONZALEZ CALDERON</t>
  </si>
  <si>
    <t>MANUALES PRACTICOS</t>
  </si>
  <si>
    <t>INTERVENCION PSICOSOCIAL</t>
  </si>
  <si>
    <t xml:space="preserve">RODRIGUEZ MARIN, JESUS    BLANCO, AMALIO    	</t>
  </si>
  <si>
    <t>EVALUACION PSICOLOGICA</t>
  </si>
  <si>
    <t>FENANDEZ, R.</t>
  </si>
  <si>
    <t>TEZ</t>
  </si>
  <si>
    <t>Complementaria</t>
  </si>
  <si>
    <t>Básica</t>
  </si>
  <si>
    <t>Periodismo urgente : manual de investigación 3.0</t>
  </si>
  <si>
    <t>Raphael, Ricardo</t>
  </si>
  <si>
    <t>Ariel</t>
  </si>
  <si>
    <t>Panamá papers : el club mundial de los evasores de impuestos</t>
  </si>
  <si>
    <t>Obermaier, Frederik,</t>
  </si>
  <si>
    <t>Planeta</t>
  </si>
  <si>
    <t>Los periodistas</t>
  </si>
  <si>
    <t>Leñero, Vicente</t>
  </si>
  <si>
    <t>Seix Barral o Joaquín Mortiz</t>
  </si>
  <si>
    <t>EDICIÓN MÁS NUEVA</t>
  </si>
  <si>
    <t>Periodismo herido busca cicatriz</t>
  </si>
  <si>
    <t>Mayoral, Javier</t>
  </si>
  <si>
    <t>Plaza y Valdez</t>
  </si>
  <si>
    <t>La historia cultural y literaria de la prensa cuestionada</t>
  </si>
  <si>
    <t>Thérenty, Marie-Eve</t>
  </si>
  <si>
    <t>Instituto Mora</t>
  </si>
  <si>
    <t>Antigua sabiduría gonzo : entrevistas con Hunter S. Thompson</t>
  </si>
  <si>
    <t>Thompson, Hunter S.</t>
  </si>
  <si>
    <t>Sexto piso</t>
  </si>
  <si>
    <t>Prensa, democracia y libertad</t>
  </si>
  <si>
    <t>Fontán, Antonio</t>
  </si>
  <si>
    <t>FCE</t>
  </si>
  <si>
    <t>Visual Journalism : infographics from the world’s best newsrooms and designers</t>
  </si>
  <si>
    <t>Errea, Javier</t>
  </si>
  <si>
    <t>Berlin Gestalten</t>
  </si>
  <si>
    <t>El discurso periodístico en el siglo XXI</t>
  </si>
  <si>
    <t>González Reyna, María Susana editor.</t>
  </si>
  <si>
    <t>El reportaje como metodología del periodismo : una polifonía de saberes</t>
  </si>
  <si>
    <t>Osorio, Raúl</t>
  </si>
  <si>
    <t>Medellín, Universidad de Antioquía</t>
  </si>
  <si>
    <t>Manual para un nuevo periodismo: los retos del oficio en la era digital</t>
  </si>
  <si>
    <t>Rivapalacio, Raymundo</t>
  </si>
  <si>
    <t>Mondadori</t>
  </si>
  <si>
    <t>Broadcast news &amp; writing stylebook</t>
  </si>
  <si>
    <t>Papper, Robert A</t>
  </si>
  <si>
    <t>Routledge</t>
  </si>
  <si>
    <t>Periodismo del siglo XXI : Intimidad,Control Social y Otras Nuevas Fronteras</t>
  </si>
  <si>
    <t>Albarracín Caballero, Mauricio</t>
  </si>
  <si>
    <t>Universidad de Externado</t>
  </si>
  <si>
    <t>Vida y milagros de la crónica en México</t>
  </si>
  <si>
    <t>Sefchovich, Sara</t>
  </si>
  <si>
    <t>Océano</t>
  </si>
  <si>
    <t>Caja de herramientas y recursos digitales para periodistas</t>
  </si>
  <si>
    <t>Lasso Ágredo, Giezzi</t>
  </si>
  <si>
    <t>Colombia, Universidad de Cauca</t>
  </si>
  <si>
    <t>Creating comics as journalism, memoir, and nonfiction</t>
  </si>
  <si>
    <t>Duncan, Randy</t>
  </si>
  <si>
    <t>Reportero : los mejores artìculos del director del New York</t>
  </si>
  <si>
    <t>Remnick, David</t>
  </si>
  <si>
    <t>Penguin Random House</t>
  </si>
  <si>
    <t>La maldición de Lono</t>
  </si>
  <si>
    <t>Thompson, H</t>
  </si>
  <si>
    <t>Periodismo social</t>
  </si>
  <si>
    <t>Gallego, Juana</t>
  </si>
  <si>
    <t>Síntesis</t>
  </si>
  <si>
    <t>Periodismo y redes sociales claves para la gestión de contenidos digitales</t>
  </si>
  <si>
    <t>Pérez, Susana</t>
  </si>
  <si>
    <t>UOC</t>
  </si>
  <si>
    <t>Los medios líquidos</t>
  </si>
  <si>
    <t>Cerezo, Pepe</t>
  </si>
  <si>
    <t>Optimismo para periodistas Claves para entender los nuevos medios de comunicación en la era digital</t>
  </si>
  <si>
    <t>Franco, Martha y Pellicer Miquel</t>
  </si>
  <si>
    <t>La comunicación en la era de Trump</t>
  </si>
  <si>
    <t>Pellicer, Miquel</t>
  </si>
  <si>
    <t>Periodismo deportivo de manual</t>
  </si>
  <si>
    <t>Rojas Torrijos, José Luis</t>
  </si>
  <si>
    <t>Tirant Humanidades</t>
  </si>
  <si>
    <t>Últimas noticias sobre el periodismo. Manual de periodismo internacional</t>
  </si>
  <si>
    <t>Colombo, Furio</t>
  </si>
  <si>
    <t>Anagrama</t>
  </si>
  <si>
    <t>La prensa más barata del mundo. Modelo de negocio de los diarios gratuitos españoles</t>
  </si>
  <si>
    <t>Gómez Quijano Arturo</t>
  </si>
  <si>
    <t>Fragua</t>
  </si>
  <si>
    <t>Cada mesa un Vietnam: Sobre el oficio del periodismo</t>
  </si>
  <si>
    <t>González, Enric</t>
  </si>
  <si>
    <t>JotDown Books</t>
  </si>
  <si>
    <t>Fotografía en el momento: imágenes para la historia</t>
  </si>
  <si>
    <t>Adair King Julie</t>
  </si>
  <si>
    <t>Para Dummies</t>
  </si>
  <si>
    <t>Periodismo digital : redes, audiencias y modelos de negocio</t>
  </si>
  <si>
    <t>López García, Guillermo</t>
  </si>
  <si>
    <t>Comunicación social edicciones y publicaciones</t>
  </si>
  <si>
    <t>Manual de internet y redes sociales</t>
  </si>
  <si>
    <t>Sanjurjo Rebollo, Beatriz</t>
  </si>
  <si>
    <t>Dykinson</t>
  </si>
  <si>
    <t>Crónica y mirada</t>
  </si>
  <si>
    <t>Angulo, Maria coordinadora.</t>
  </si>
  <si>
    <t>UANL</t>
  </si>
  <si>
    <t>La cocina de la critica : historia, teoria y práctica de la crítica gastronómica como género</t>
  </si>
  <si>
    <t>Sánchez, Fernando</t>
  </si>
  <si>
    <t>Manolito Garabato</t>
  </si>
  <si>
    <t>Periodismo Narrativo : cómo contar la realidad con las armas de la literatura</t>
  </si>
  <si>
    <t>Herrscher, Roberto</t>
  </si>
  <si>
    <t>Publicacions i Edicions.</t>
  </si>
  <si>
    <t>Derecho internacional público contemporáneo</t>
  </si>
  <si>
    <t>LÓPEZ BASSOIS HERMILO</t>
  </si>
  <si>
    <t>PORRÚA</t>
  </si>
  <si>
    <t>DERECHO INTERNACIONAL PÚBLICO</t>
  </si>
  <si>
    <t>JOSÉ LUIS VALLARTA</t>
  </si>
  <si>
    <t>ESQUEMA DE DERECHO INTERNACIONAL PÚBLICO</t>
  </si>
  <si>
    <t>VICTOR LUIS GUTIÉRREZ</t>
  </si>
  <si>
    <t>LECCIONES DE DERECHO INTERNACIONAL PÚBLICO</t>
  </si>
  <si>
    <t>JOSÉ JUSTE RUIZ</t>
  </si>
  <si>
    <t>3RA EDICIÓN</t>
  </si>
  <si>
    <t>CURSO DE ARGUMENTACIÓN JURÍDICA</t>
  </si>
  <si>
    <t>MANUEL ATIENZA</t>
  </si>
  <si>
    <t>TROTTA</t>
  </si>
  <si>
    <t>ÚLTIMA EDICIÓN</t>
  </si>
  <si>
    <t>BIOÉTICA, DERECHO Y SOCIEDAD</t>
  </si>
  <si>
    <t>MARÍA CASADO</t>
  </si>
  <si>
    <t>TALLER DE ÉTICA, UN ENFOQUE POR COMPETENCIAS</t>
  </si>
  <si>
    <t>RUIZ VILLANUEVA MAY</t>
  </si>
  <si>
    <t>PATRIA</t>
  </si>
  <si>
    <t xml:space="preserve">INTRODUCCIÓN AL ESTUDIO DEL DERECHO </t>
  </si>
  <si>
    <t xml:space="preserve">LUCERITO LUDMITA </t>
  </si>
  <si>
    <t>GLOSARIO DE TÉRMINOS JURÍDICOS</t>
  </si>
  <si>
    <t>ALFARO JIMÉNEZ VICTOR</t>
  </si>
  <si>
    <t>INVESTIGACIÓN EN LAS CIENCIAS SOCIALES</t>
  </si>
  <si>
    <t>OMAR VICENCIO LEYTAN</t>
  </si>
  <si>
    <t>EL CONDOMINIO, SU CONSTITUCIÓN COMPRAVENTA Y ADMINISTRACIÓN</t>
  </si>
  <si>
    <t>GERARDO GUZMÁN ARAUJO PANDAL Y CARLOS A</t>
  </si>
  <si>
    <t>DERECHO Y MATRIMONIO</t>
  </si>
  <si>
    <t>UNA ENCINOAS, JOSÉ MANUEL</t>
  </si>
  <si>
    <t>Trends and advances in veterinary genetics</t>
  </si>
  <si>
    <t>Cheryl Natividad</t>
  </si>
  <si>
    <t>Delve Publishing</t>
  </si>
  <si>
    <t xml:space="preserve">Básica </t>
  </si>
  <si>
    <t xml:space="preserve">Genética de animales domésticos </t>
  </si>
  <si>
    <t>Guillermo Giovambattista / Pilar Peral García</t>
  </si>
  <si>
    <t xml:space="preserve"> Editorial Inter-Médica</t>
  </si>
  <si>
    <t>Veterinary science and medicine</t>
  </si>
  <si>
    <t>Nada Ben Abdallah</t>
  </si>
  <si>
    <t xml:space="preserve">NY Arcler Press LLC </t>
  </si>
  <si>
    <t>Salud pública y medicina preventiva veterinaria</t>
  </si>
  <si>
    <t>Carlos Julio Jaramillo, José Antonio Romero López, Victor Manuel Campuzano Ocampo</t>
  </si>
  <si>
    <t xml:space="preserve">Editorial Trillas, S.A. de C.V. </t>
  </si>
  <si>
    <t xml:space="preserve">Plum manual de farmacología veterinaria </t>
  </si>
  <si>
    <t>Donald C. Plumb</t>
  </si>
  <si>
    <t xml:space="preserve"> Inter-Médica Editorial </t>
  </si>
  <si>
    <t>Manual practico de Medicina Felina</t>
  </si>
  <si>
    <t xml:space="preserve">Fabián G. Minovich, Alicia M. Rubio, Lina Sanz </t>
  </si>
  <si>
    <t>Multimédica ediciones veterinarias</t>
  </si>
  <si>
    <t xml:space="preserve">Abortos y otras pérdidas reproductivas en bovinos : diagnóstico y control </t>
  </si>
  <si>
    <t xml:space="preserve"> Carlos M. Campero, Germán José Cantón, Dadín Prando Moore</t>
  </si>
  <si>
    <t xml:space="preserve">Editorial Hemisferio Sur S.A., </t>
  </si>
  <si>
    <t>Bienestar de animales de zoológico: jirafas y elefantes</t>
  </si>
  <si>
    <t>Xavier Manteca Vilanova</t>
  </si>
  <si>
    <t>The ethology of domestic animals : an introductory text</t>
  </si>
  <si>
    <t>Per Jensen</t>
  </si>
  <si>
    <t xml:space="preserve">CABI </t>
  </si>
  <si>
    <t>Diagnóstico por imagen en pequeños animales</t>
  </si>
  <si>
    <t>Agut Giménez, A.</t>
  </si>
  <si>
    <t xml:space="preserve">Fundamentos de análisis clínicos en animales de compañía </t>
  </si>
  <si>
    <t>Juste de Santa-Ana, María Candelaria</t>
  </si>
  <si>
    <t>Manual de parasitologìa para ATV</t>
  </si>
  <si>
    <t>Enrique Barreneche Martínez, Rodrigo De Vivar González</t>
  </si>
  <si>
    <t>SERVET</t>
  </si>
  <si>
    <t xml:space="preserve">Nutrient requirements of horse </t>
  </si>
  <si>
    <t>Committee on Nutrient Requirements of Horses</t>
  </si>
  <si>
    <t>National Academy of Sciences</t>
  </si>
  <si>
    <t>Atlas of diagnostic cytology in samll animals</t>
  </si>
  <si>
    <t>Martinez de Merlo, Elena</t>
  </si>
  <si>
    <t>Manual de fluidoterapia en pequeños animales</t>
  </si>
  <si>
    <t>Fragío Arnold, C.</t>
  </si>
  <si>
    <t xml:space="preserve">
    Grafica In, Multimedica, S.A.</t>
  </si>
  <si>
    <t>Manual práctico de etología clínica en el gato</t>
  </si>
  <si>
    <t>Amat Grau, M.; Camps Morey, T. ; Le Brech, S.</t>
  </si>
  <si>
    <t>Interpretación de ECG Práctica en pequeños animales</t>
  </si>
  <si>
    <t>Reynoso Domìnguez Antonio; Yañez martìnez Josè Angel</t>
  </si>
  <si>
    <t>Cirugía en la clínica de pequeños animales. Técnicas quirúrgicas</t>
  </si>
  <si>
    <t>Rodrìguez Josè</t>
  </si>
  <si>
    <t xml:space="preserve">Manual práctico de neurología. </t>
  </si>
  <si>
    <t>Juan José Minguez Molina</t>
  </si>
  <si>
    <t>Manual práctico de neurología. Un paso más para el diagnóstico y tratamiento (Vol. 2)</t>
  </si>
  <si>
    <t>Enfermedades congénitas y hereditarias de las razas caninas y felinas</t>
  </si>
  <si>
    <t>Adolfo Jose Oddone,Patricia Marina Rodriguez  Jurado</t>
  </si>
  <si>
    <t xml:space="preserve">Fisiología veterinaria </t>
  </si>
  <si>
    <t>Garcia Sacristán, Albino</t>
  </si>
  <si>
    <t xml:space="preserve">Editorial Tébar Flores </t>
  </si>
  <si>
    <t>NUTRICIÓN EN CIRUGÍA BARIÁTRICA</t>
  </si>
  <si>
    <t xml:space="preserve">BEATRIZ SÁINZ </t>
  </si>
  <si>
    <t>2DA EDICIÓN</t>
  </si>
  <si>
    <t>Nutrición y salud pública</t>
  </si>
  <si>
    <t>Müller M., Trautwein E.,</t>
  </si>
  <si>
    <t xml:space="preserve"> Zaragoza España Editorial ACRIB.IA</t>
  </si>
  <si>
    <t>Manual de Epidemiologia y Salud Pública para Iicenciaturas y diplomados en ciencias de la salud</t>
  </si>
  <si>
    <t>Hernández Aguado, Gil Delgado, Bolumar</t>
  </si>
  <si>
    <t>Buenos Aires Argentina, Madrid España: Editorial medica panamericana.</t>
  </si>
  <si>
    <t>Manual de Epidemiologia y Salud Pública para grados en ciencias de la salud</t>
  </si>
  <si>
    <t xml:space="preserve">Hernández Aguado, Gil Delgado, Bolumar </t>
  </si>
  <si>
    <t>Madrid España: Editorial medica panamericana.</t>
  </si>
  <si>
    <t>Práctica y ética de la eutanasia.</t>
  </si>
  <si>
    <t>ÁLVAREZ del Río Asunción</t>
  </si>
  <si>
    <t>FCE. México</t>
  </si>
  <si>
    <t>Actividad física y salud</t>
  </si>
  <si>
    <t>Márques, S. Garayachea N</t>
  </si>
  <si>
    <t>Diaz de santos</t>
  </si>
  <si>
    <t>Heterogenetity of apolipoprotein</t>
  </si>
  <si>
    <t>Krause's food &amp; nutrition therapy</t>
  </si>
  <si>
    <t>Mahan, L.K., y Escott-Sttrump, S</t>
  </si>
  <si>
    <t>Saunders Elsevier</t>
  </si>
  <si>
    <t>Nutrición comunitaria</t>
  </si>
  <si>
    <t>Aranceta, B. J</t>
  </si>
  <si>
    <t>Nutrition for brain health and cognitive performance</t>
  </si>
  <si>
    <t>Best, Talitha</t>
  </si>
  <si>
    <t>CRC Press</t>
  </si>
  <si>
    <t>Nutrición en las diferentes etapas de la vida</t>
  </si>
  <si>
    <t>Brown, Judith E</t>
  </si>
  <si>
    <t>4</t>
  </si>
  <si>
    <t>GUÍAS HBR GESTIÓN DE PROYECTOS</t>
  </si>
  <si>
    <t>GONZÁLEZ DALMAU, AGNÉS TRADUCTOR</t>
  </si>
  <si>
    <t>HARVARD BUSINESS REVIEW</t>
  </si>
  <si>
    <t>2017</t>
  </si>
  <si>
    <t>a) Básica</t>
  </si>
  <si>
    <t>PROJECT MANAGEMENT</t>
  </si>
  <si>
    <t>PINTO K. JEFFREY</t>
  </si>
  <si>
    <t>4TH</t>
  </si>
  <si>
    <t>LOS HÁBITOS DE UN DIRECTOR DE PROYECTOS EFICAZ</t>
  </si>
  <si>
    <t>BARATO, JOSÉ</t>
  </si>
  <si>
    <t>DÍAZ DE SANTOS</t>
  </si>
  <si>
    <t>2013</t>
  </si>
  <si>
    <t>LA GESTIÓN INTEGRAL DE PROYECTOS</t>
  </si>
  <si>
    <t>ALBERTO SOLS; ISABEL FERNÁNDEZ; JAVIER ROMERO</t>
  </si>
  <si>
    <t>UNIVERSIDAD PORTIFICA COMILLAS</t>
  </si>
  <si>
    <t>b) Complementaria</t>
  </si>
  <si>
    <t>HOJA DE RUTA PARA EMPRENDEDORES</t>
  </si>
  <si>
    <t>AGUSTÍN MEDINA</t>
  </si>
  <si>
    <t>PIRÁMIDE</t>
  </si>
  <si>
    <t>2012</t>
  </si>
  <si>
    <t>MANUAL PRÁCTICO DEL CULTIVO SIN SUELO E HIDROPONÍA</t>
  </si>
  <si>
    <t>MIGUEL URRESTARAZU GAVILÁN</t>
  </si>
  <si>
    <t>MUNDI PRENSA</t>
  </si>
  <si>
    <t>2015</t>
  </si>
  <si>
    <t>GENERACIÓN DE MODELOS DE NEGOCIO</t>
  </si>
  <si>
    <t>FRANCISCO A. IZQUIERDO CARRASCO</t>
  </si>
  <si>
    <t>AGAPEA</t>
  </si>
  <si>
    <t>2016</t>
  </si>
  <si>
    <t>Los impactos sociales : guía de campo</t>
  </si>
  <si>
    <t>Serje de la Ossa, Margarita Rosa</t>
  </si>
  <si>
    <t>Universidad de los Andes. Ediciones Uniandes</t>
  </si>
  <si>
    <t>KAUFMAN: GUIA DE CAMPO A LAS AVES DE NORTEAMERICA</t>
  </si>
  <si>
    <t>KENN KAUFMAN</t>
  </si>
  <si>
    <t>HOUGHTON MIFFLIN HARCOURT</t>
  </si>
  <si>
    <t>2005</t>
  </si>
  <si>
    <t>BIRDS OF MEXICO AND CENTRAL AMERICA</t>
  </si>
  <si>
    <t>BER VAN PERLO</t>
  </si>
  <si>
    <t>PRINCETON</t>
  </si>
  <si>
    <t>2006</t>
  </si>
  <si>
    <t>NATIONAL GROGRAPHIC FIELD GUIDE TO THE BIRDS OF NORTH AMERICA</t>
  </si>
  <si>
    <t>JON L DUNN, JONATHAN ALDELFER</t>
  </si>
  <si>
    <t>NATIONAL GEOGRAPHIC</t>
  </si>
  <si>
    <t>Desarrollo sostenible y gestión del turismo</t>
  </si>
  <si>
    <t>Acerenza Miguel Ángel</t>
  </si>
  <si>
    <t>Hotelería</t>
  </si>
  <si>
    <t>Báez Casillas Sixto</t>
  </si>
  <si>
    <t>MÁS NUEVA</t>
  </si>
  <si>
    <t>El derecho y la cultura</t>
  </si>
  <si>
    <t>Sánchez Cordero Jorge</t>
  </si>
  <si>
    <t>Tradición, escritura y patrimonialización</t>
  </si>
  <si>
    <t>Bilhaut, Ana-Gaël</t>
  </si>
  <si>
    <t>El sueño de los záparas: patrimonio onírico de un pueblo de la alta Amazonía</t>
  </si>
  <si>
    <t>Bilhaut, Anne-Gaël</t>
  </si>
  <si>
    <t>A history of uncommissioned urban art</t>
  </si>
  <si>
    <t>carlo McCorick, Ethel Seno</t>
  </si>
  <si>
    <t>Taschen</t>
  </si>
  <si>
    <t>Bansky. Usted representa una amenaza tolerable y si no fuera asi ya lo sabría</t>
  </si>
  <si>
    <t>Bansky, Gary Shove, Patrick Potter</t>
  </si>
  <si>
    <t>más nueva</t>
  </si>
  <si>
    <t>CORPUS SOCIOLINGÜÍSTICO DE LA CIUDAD DE MÉXICO</t>
  </si>
  <si>
    <t>PEDRO MARTÍN BUTRAGUEÑO Y YOLANDA LASTRA</t>
  </si>
  <si>
    <t>COLEGIO DE MÉXICO</t>
  </si>
  <si>
    <t>2018</t>
  </si>
  <si>
    <t>Pathways to literature</t>
  </si>
  <si>
    <t>Virginia Evans-Jenny Dooley</t>
  </si>
  <si>
    <t>Express Publishing</t>
  </si>
  <si>
    <t>First published 2014, fourth impression 2017</t>
  </si>
  <si>
    <t>EL ESPAÑOL ACADÉMICO</t>
  </si>
  <si>
    <t>MARIA LUISA REGUEIRO RODRÍGUEZ, DANIEL M. SÁEZ RIVERA,</t>
  </si>
  <si>
    <t>ARCO LIBROS</t>
  </si>
  <si>
    <t>2 2013</t>
  </si>
  <si>
    <t>HISTORIA DE LA LITERATURA MEXICANA/ VOL. III</t>
  </si>
  <si>
    <t>VOGELEY, NANCY    RAMOS MEDINA, MANUEL</t>
  </si>
  <si>
    <t>SIGLO XXI EDITORES</t>
  </si>
  <si>
    <t>2011</t>
  </si>
  <si>
    <t>PEDAGOGÍA CONSTRUCTIVISTA Y COMPETENCIAS</t>
  </si>
  <si>
    <t>ENRIQUE GARCÍA GONZÁLEZ</t>
  </si>
  <si>
    <t>2010</t>
  </si>
  <si>
    <t>TEORÍAS COGNITIVAS DEL APRENDIZAJE</t>
  </si>
  <si>
    <t>JUAN IGNACIO POZO</t>
  </si>
  <si>
    <t>MORATA</t>
  </si>
  <si>
    <t>LITERACIDAD Y SECUENCIAS DIDACTICAS EN LA ENSEÑANZA DE LA LENGUA Y LA LITERATURA</t>
  </si>
  <si>
    <t>PILAR NUÑEZ DELGADO</t>
  </si>
  <si>
    <t>OCTAEDRO EDICIONES</t>
  </si>
  <si>
    <t>DECADAS DEL NUEVO MUNDO</t>
  </si>
  <si>
    <t>PEDRO MÁRTIR DE ANGLERÍA</t>
  </si>
  <si>
    <t>EDITORIAL MAXTOR</t>
  </si>
  <si>
    <t>¡A LA CARGA! (GUN HO!)</t>
  </si>
  <si>
    <t>KEN BLANCHARD</t>
  </si>
  <si>
    <t>NORMA</t>
  </si>
  <si>
    <t>ESTRATEGIAS DOCENTES PARA UN APRENDIZAJE SIGNIFICATIVO</t>
  </si>
  <si>
    <t>FRIDA DIAZ BARRIGA Y GERARDO HERNANDEZ ROJAS</t>
  </si>
  <si>
    <t>3°RA EDICIÓN 2010|</t>
  </si>
  <si>
    <t>MOTIVAR EN LA ESCUELA, MOTIVAR EN LA FAMILIA</t>
  </si>
  <si>
    <t>JESUS ALONSO TAPIA</t>
  </si>
  <si>
    <t>PROCESOS, ESTRATEGIAS Y TÉCNICAS DE APRENDIZAJE</t>
  </si>
  <si>
    <t>JESÚS BELTRAN LLERA</t>
  </si>
  <si>
    <t>SÍNTESIS</t>
  </si>
  <si>
    <t>1993</t>
  </si>
  <si>
    <t>LAS RELACIONES INTERPERSONALES</t>
  </si>
  <si>
    <t>SIMON PIERRE/LUCIEN ALBERT</t>
  </si>
  <si>
    <t>HERDER</t>
  </si>
  <si>
    <t>1989</t>
  </si>
  <si>
    <t>DÉCADAS DEL NUEVO MUNDO</t>
  </si>
  <si>
    <t>MAXTOR</t>
  </si>
  <si>
    <t>CRÓNICA MEXICANA</t>
  </si>
  <si>
    <t>FERNANDO ALVARADO TEZOZOMOC</t>
  </si>
  <si>
    <t>RED EDICIONES</t>
  </si>
  <si>
    <t>HISTORIA DE LA LITERATURA MEXICANA VOL. 3</t>
  </si>
  <si>
    <t>NANCY VOGELEY</t>
  </si>
  <si>
    <t>SIGLO XXI</t>
  </si>
  <si>
    <t>¿QUÉ ME QUIERES AMOR?</t>
  </si>
  <si>
    <t>MANUEL RIVAS</t>
  </si>
  <si>
    <t>PUNTO DE LECTURA</t>
  </si>
  <si>
    <t>2002</t>
  </si>
  <si>
    <t>SOBRE LA FOTOGRAFÍA</t>
  </si>
  <si>
    <t>SUSAN SONTAG</t>
  </si>
  <si>
    <t>GANDHI</t>
  </si>
  <si>
    <t>RETÓRICA</t>
  </si>
  <si>
    <t>TOMÁS ALBADALEJO</t>
  </si>
  <si>
    <t>1991</t>
  </si>
  <si>
    <t>REPASO DE SINTAXIS TRADICIONAL</t>
  </si>
  <si>
    <t>IGNACIO BOSQUE</t>
  </si>
  <si>
    <t>EL LIBRO Y SUS ORILLAS</t>
  </si>
  <si>
    <t>ROBERTO ZAVALA RUIZ</t>
  </si>
  <si>
    <t>FONDO DE CULTURA ECONÓMICA</t>
  </si>
  <si>
    <t>HISTORIA DE LA LITERATURA ALEMANA</t>
  </si>
  <si>
    <t>RODOLFO E. MODERN</t>
  </si>
  <si>
    <t>1972</t>
  </si>
  <si>
    <t>LA CARTUJA DE PARMA</t>
  </si>
  <si>
    <t>STENDHAL</t>
  </si>
  <si>
    <t>TOMO</t>
  </si>
  <si>
    <t>1980</t>
  </si>
  <si>
    <t>LITERATURA MEXICANA E HISPANOAMERICANA</t>
  </si>
  <si>
    <t>JOSEFINA CHOREN DE BALLESTER</t>
  </si>
  <si>
    <t>2001</t>
  </si>
  <si>
    <t>LA ÉPOCA BARROCA EN EL MÉXICO COLONIAL</t>
  </si>
  <si>
    <t>IRVING ALBERT LEONARD</t>
  </si>
  <si>
    <t>1974</t>
  </si>
  <si>
    <t>HISTORIA DE LA LITERATURA HISPANOAMERICANA</t>
  </si>
  <si>
    <t>JOSÉ MIGUEL OVIEDO</t>
  </si>
  <si>
    <t>HISTORIA ESENCIAL DE LA LITERATURA ESPAÑOLA E HISPANOAMERICANA</t>
  </si>
  <si>
    <t>FELIPE PEDRAZA</t>
  </si>
  <si>
    <t>EDAF</t>
  </si>
  <si>
    <t>2008</t>
  </si>
  <si>
    <t>EL MODERNISMO</t>
  </si>
  <si>
    <t>ARQUELES VELA</t>
  </si>
  <si>
    <t>PROTAGONISTAS DE LA LITERATURA MEXICANA</t>
  </si>
  <si>
    <t>EMMANUEL CARBALLO</t>
  </si>
  <si>
    <t>HISTORIA DE LA LITERATURA MEXICANA</t>
  </si>
  <si>
    <t>CARLOS GONZALEZ PEÑA</t>
  </si>
  <si>
    <t>1998</t>
  </si>
  <si>
    <t>RAQUEL RODRIGUEZ CHANG</t>
  </si>
  <si>
    <t>1998|</t>
  </si>
  <si>
    <t>LUIS IÑIGO MADRIGAL</t>
  </si>
  <si>
    <t>CÁTEDRA</t>
  </si>
  <si>
    <t>PALINDROMA</t>
  </si>
  <si>
    <t>JUAN JOSÉ ARREOLA</t>
  </si>
  <si>
    <t>BOOKET</t>
  </si>
  <si>
    <t>BALUN CANAN</t>
  </si>
  <si>
    <t>ROSARIO CASTELLANOS</t>
  </si>
  <si>
    <t>2014</t>
  </si>
  <si>
    <t>CIUDAD REAL</t>
  </si>
  <si>
    <t>DEBOLSILLO</t>
  </si>
  <si>
    <t>EL LLANO EN LLAMAS</t>
  </si>
  <si>
    <t>JUAN RULFO</t>
  </si>
  <si>
    <t>RM</t>
  </si>
  <si>
    <t>EL DISCURSO PERIODÍSTICO</t>
  </si>
  <si>
    <t>GUILLERMINA BAENA PAZ</t>
  </si>
  <si>
    <t>HISTORIA DE LA LITERATURA COMO PROVOCACIÓN</t>
  </si>
  <si>
    <t>HANS ROBERT JAUSS</t>
  </si>
  <si>
    <t>GREDOS</t>
  </si>
  <si>
    <t>LA CONCIENCIA CRÍTICA: DE MADAME STAEL  A BARTHES</t>
  </si>
  <si>
    <t>GEORGES POULET</t>
  </si>
  <si>
    <t>ANTONIO MACHADO</t>
  </si>
  <si>
    <t>1997</t>
  </si>
  <si>
    <t>PRAGMATICA DE LA COMUNICACIÓN LITERARIA</t>
  </si>
  <si>
    <t>TEUN A. VON DIJK</t>
  </si>
  <si>
    <t>ARCO</t>
  </si>
  <si>
    <t>1987</t>
  </si>
  <si>
    <t>PRESENCIAS REALES</t>
  </si>
  <si>
    <t>GEORGE STEINER</t>
  </si>
  <si>
    <t>SIRUELA</t>
  </si>
  <si>
    <t>UNA HABITACIÓN PROPIA</t>
  </si>
  <si>
    <t>VIRGINIA WOOLF</t>
  </si>
  <si>
    <t>AUSTRAL</t>
  </si>
  <si>
    <t>HISTORIA DE LA LECTURA EN EL MUNDO OCCIDENTAL</t>
  </si>
  <si>
    <t>GUGLIELMO CAVALLO</t>
  </si>
  <si>
    <t>PENGUIN RANDOM HOUSE</t>
  </si>
  <si>
    <t>EL PATRIMONIO NACIONAL DE MÉXICO 2</t>
  </si>
  <si>
    <t>ENRIQUE FLORESCANO</t>
  </si>
  <si>
    <t>2004</t>
  </si>
  <si>
    <t>EL PAÍS: LIBRO DE ESTILO</t>
  </si>
  <si>
    <t>EL PAÍS</t>
  </si>
  <si>
    <t>GUILLERMINA BAEZA PAZ</t>
  </si>
  <si>
    <t>LOS PASOS REVIVIDOS</t>
  </si>
  <si>
    <t>HUGO GUTIÉRREZ VEGA</t>
  </si>
  <si>
    <t>ESBOZOS Y MIRADAS DEL BAZAR DE ASOMBROS</t>
  </si>
  <si>
    <t>ANTOLOGÍA CON DUDAS</t>
  </si>
  <si>
    <t>DOS PUNTOS</t>
  </si>
  <si>
    <t>WISLAWA SZYMBORSKA</t>
  </si>
  <si>
    <t>EL LIBRO NEGRO DE LOS COLORES</t>
  </si>
  <si>
    <t>ROSANA FARIA</t>
  </si>
  <si>
    <t>INVESTIGACIÓN DE OPERACIONES</t>
  </si>
  <si>
    <t>HANDY  A. TAHA</t>
  </si>
  <si>
    <t>EL LIBRO NEGRO DEL EMPRENDEDOR</t>
  </si>
  <si>
    <t>FERNANDO TRIAS DE BES</t>
  </si>
  <si>
    <t>EMPRESA ACTIVA</t>
  </si>
  <si>
    <t>6TA EDICIÓN</t>
  </si>
  <si>
    <t>EL MANUAL DEL EMPRENDEDOR LA GUÍA PARA CREAR UNA GRAN EMPRESA</t>
  </si>
  <si>
    <t>STEVE BLANK &amp; BOB DORF</t>
  </si>
  <si>
    <t>EL MÉTODO LEAN STARTUP: COMO CREAR EMPRESAS DE ÉXITO UTILIZANDO LA INNOVACIÓN CONTINUA</t>
  </si>
  <si>
    <t>ERIC RIES</t>
  </si>
  <si>
    <t>DEUSTO</t>
  </si>
  <si>
    <t>BUSINES MODEL YOU</t>
  </si>
  <si>
    <t>TIM CLARK</t>
  </si>
  <si>
    <t>RUNNING LEAN</t>
  </si>
  <si>
    <t>ASH MAURYA</t>
  </si>
  <si>
    <t>ALEX OSTERWALDER</t>
  </si>
  <si>
    <t>SÁNCHEZ MATEOS ELVIA</t>
  </si>
  <si>
    <t>DISEÑANDO LA PROPUESTA DE VALOR: COMO CREAR PRODUCTOS Y SERVICIOS QUE TUS CLIENTES ESTÁN ESPERANDO</t>
  </si>
  <si>
    <t>The field description of igneous rocks</t>
  </si>
  <si>
    <t>Jerram Dougal</t>
  </si>
  <si>
    <t>Gravity and magnetic methods for geological studies: principles, integrated exploration and plate tectonics</t>
  </si>
  <si>
    <t>Mishra Dinesh Chandra</t>
  </si>
  <si>
    <t>Structural geology: an introduction to geometrical techniques</t>
  </si>
  <si>
    <t>Ragal Donal M</t>
  </si>
  <si>
    <t>Solved problems in geostatistic</t>
  </si>
  <si>
    <t>Leuangthong Oy</t>
  </si>
  <si>
    <t>Structural analysis and synthesis: a laboratory course in structural geology</t>
  </si>
  <si>
    <t>Rowland Stephen M</t>
  </si>
  <si>
    <t>Sedimentary rocks in the field: a colour guide</t>
  </si>
  <si>
    <t>Stow D. A. V.</t>
  </si>
  <si>
    <t>Ingeniería geológica</t>
  </si>
  <si>
    <t>González de Vallejo Luis</t>
  </si>
  <si>
    <t>100 Casos prácticos para ATVs</t>
  </si>
  <si>
    <t>Barreneche Martínez Enrique</t>
  </si>
  <si>
    <t>Instrumentación quirúrgica: técnicas por especialidades</t>
  </si>
  <si>
    <t>Médica panamericana</t>
  </si>
  <si>
    <t>Investigación en enfermería: Desarrollo de la práctica enfermera basada en la evidencia</t>
  </si>
  <si>
    <t>Grove Susan K</t>
  </si>
  <si>
    <t>Cirugía 1: educación quirúrgica</t>
  </si>
  <si>
    <t>Archundia García Abel</t>
  </si>
  <si>
    <t>exSim-Max for Cisco 200 125 CCNA</t>
  </si>
  <si>
    <t>MÁS NUEVO</t>
  </si>
  <si>
    <t>Cognitive networks: applications and deployments</t>
  </si>
  <si>
    <t>Llorent Mauri Jaime</t>
  </si>
  <si>
    <t>más nuevo</t>
  </si>
  <si>
    <t>Handbook of sensor networking: advanced technologies and applications</t>
  </si>
  <si>
    <t>Vacca John R</t>
  </si>
  <si>
    <t>Routing and switching essentials companion guide</t>
  </si>
  <si>
    <t>Introduction to networks companion guide</t>
  </si>
  <si>
    <t>Relación de presupuesto ejercido por Programa Educativo FIP 2019</t>
  </si>
  <si>
    <t>Titulos</t>
  </si>
  <si>
    <t>Tomos</t>
  </si>
  <si>
    <t>Licitación</t>
  </si>
  <si>
    <t>Segunda licitación FIP 2019</t>
  </si>
  <si>
    <t>Licitación FIP 2019</t>
  </si>
  <si>
    <t>PROVEEDOR</t>
  </si>
  <si>
    <t>TITULO</t>
  </si>
  <si>
    <t>TIPO</t>
  </si>
  <si>
    <t>Totales</t>
  </si>
  <si>
    <t>Relación de presupuesto ejercido por Programa Educativo FIL 2019</t>
  </si>
  <si>
    <t>FACTURA</t>
  </si>
  <si>
    <t>TOTAL 2019</t>
  </si>
  <si>
    <t>LICENCIATURA EN AGROBIOTECNOLOGIA</t>
  </si>
  <si>
    <t>Licitación  FIP 2019</t>
  </si>
  <si>
    <t>LICENCIATURA EN TELEMÁTICA</t>
  </si>
  <si>
    <t>LICENCIATURA EN CULTURA FISICA Y DEPORTE</t>
  </si>
  <si>
    <t>LICENCIATURA EN SISTEMAS BIOLÓGICOS</t>
  </si>
  <si>
    <t>LICENCIATURA EN SEGURIDAD LABORAL, PROTECCIÓN CIVIL Y EMERGENCIAS</t>
  </si>
  <si>
    <t>ABOGADO</t>
  </si>
  <si>
    <t>AGROBIOTECNOLOGÍA</t>
  </si>
  <si>
    <t>AGRONEGOCIOS</t>
  </si>
  <si>
    <t>DESARROLLO TURÍSTICO SUSTENTABLE</t>
  </si>
  <si>
    <t xml:space="preserve">CULTURA FÍSICA </t>
  </si>
  <si>
    <t>ENFERMERÍA</t>
  </si>
  <si>
    <t>ING EN GEOFÍSICA</t>
  </si>
  <si>
    <t>ING EN TELEMÁTICA</t>
  </si>
  <si>
    <t>ING SISTEMAS BIOLÓGICOS</t>
  </si>
  <si>
    <t>LETRAS HISPÁNICAS</t>
  </si>
  <si>
    <t>MÉDICO CIRUJANO Y PARTERO</t>
  </si>
  <si>
    <t>MEDICINA VETERINARIA Y ZOOTECNIA</t>
  </si>
  <si>
    <t>NUTRICIÓN</t>
  </si>
  <si>
    <t>PERIODISMO</t>
  </si>
  <si>
    <t>PSICOLOGÍA</t>
  </si>
  <si>
    <t>SLPCyE</t>
  </si>
  <si>
    <t>TRABAJO SOCIAL</t>
  </si>
  <si>
    <t>NEGOCIOS INTERNACIONALES</t>
  </si>
  <si>
    <t>MAESTRÍA EN ADMINISTRACIÓN</t>
  </si>
  <si>
    <t>MAESTRÍA EN TECNOLOGÍAS DEL APRENDIZAJE</t>
  </si>
  <si>
    <t>FIP 2019</t>
  </si>
  <si>
    <t xml:space="preserve">REVISTAS FIL 2019 </t>
  </si>
  <si>
    <t>EMPRESA</t>
  </si>
  <si>
    <t>IMPORTE</t>
  </si>
  <si>
    <t>North American Books SA de CV</t>
  </si>
  <si>
    <t>Laptops</t>
  </si>
  <si>
    <t>Fondo de Cultura Económica FCE</t>
  </si>
  <si>
    <t>Revistas diversas áreas</t>
  </si>
  <si>
    <t>Cotización</t>
  </si>
  <si>
    <t>Dinámica Heurística SA de CV</t>
  </si>
  <si>
    <t>Sibasa SA de CV</t>
  </si>
  <si>
    <t>31 cintas, 10 mil láminas magnéticas y 2 estantes</t>
  </si>
  <si>
    <t>SGC</t>
  </si>
  <si>
    <t>Proveedor Canadá</t>
  </si>
  <si>
    <t>CAPA Publications</t>
  </si>
  <si>
    <t>DERECHO CORPORATIVO Y LA EMPRESA</t>
  </si>
  <si>
    <t>SANROMÁN ARANDA ROBERTO</t>
  </si>
  <si>
    <t>EUROBOOK</t>
  </si>
  <si>
    <t>HARPER BIOQUÍMICA ILUSTRADA</t>
  </si>
  <si>
    <t>RODWELL VICTOR</t>
  </si>
  <si>
    <t>MC GRAW-HILL</t>
  </si>
  <si>
    <t>31 EDICIÓN</t>
  </si>
  <si>
    <t>CÓMO ELABORAR Y ASESORAR UNA INVESTIGACIÓN DE TESIS</t>
  </si>
  <si>
    <t>CARLOS MUÑOZ RAZO</t>
  </si>
  <si>
    <t>PEARSON EDUCACIÓN</t>
  </si>
  <si>
    <t>MANUAL DE ANATOMÍA DEL EJERCICIO</t>
  </si>
  <si>
    <t>ENTRENAMIENTO DEPORTIVO. TEORÍA Y PRÁCTICA</t>
  </si>
  <si>
    <t>GONZÁLEZ RAVÉ JOSÉ MARÍA</t>
  </si>
  <si>
    <t xml:space="preserve">GOODMAN &amp; GILMAN LAS BASES FARMACOLÓGICAS DE LA </t>
  </si>
  <si>
    <t>LAURENCE L. BURTON</t>
  </si>
  <si>
    <t>13 EDICIÓN</t>
  </si>
  <si>
    <t>EL ABCD DE LA EVALUACIÓN DEL ESTADO DE NUTRICIÓN</t>
  </si>
  <si>
    <t>SUVERZA FERNÁNDEZ ARACELI</t>
  </si>
  <si>
    <t>BIOQUÍMICA MÉDICA</t>
  </si>
  <si>
    <t>BAYNES &amp; DOMINICZAK</t>
  </si>
  <si>
    <t>5TA EDICIÓN</t>
  </si>
  <si>
    <t>GUYTON Y HALL TRATADO DE FISIOLOGÍA MÉDICA CON</t>
  </si>
  <si>
    <t>J. E. HALL</t>
  </si>
  <si>
    <t>NUTRICIÓN EN LA PRÁCTICA MÉDICA</t>
  </si>
  <si>
    <t>EUROBOOK MÉXICO</t>
  </si>
  <si>
    <t>Todos los PE</t>
  </si>
  <si>
    <t>MÉDICA PANAMERICANA SA DE CV</t>
  </si>
  <si>
    <t>602, 609, 613 Y 614</t>
  </si>
  <si>
    <t>PRESUPUESTO 2019</t>
  </si>
  <si>
    <t>KATZ, L</t>
  </si>
  <si>
    <t>LIPPINCOT-WILLIAM &amp; WILKINS: MÉXICO</t>
  </si>
  <si>
    <t>MANUAL DE PILATES APLICADO AL EMBARAZO. INCLUYE SITIO WEB</t>
  </si>
  <si>
    <t>ACCIDENTES Y ENFERMEDADES EN EL MEDIOA CUÁTICO. GUÍA MÉDICA Y DE PRIMEROS AUXILIOS</t>
  </si>
  <si>
    <t>ENTRENAMIENTO PERSONAL. GUÍA PARA EL DESARROLLO PROFESIONAL</t>
  </si>
  <si>
    <t>ENTRENAMIENTO COMBINADO DE FUERZA Y RESISTENCIA</t>
  </si>
  <si>
    <t>ENTRENAMIENTO DEPORTIVO. TEORÍA Y PRÁCTICAS. INCLUYE SITIO WEB</t>
  </si>
  <si>
    <t>FISIOLOGÍA HUMANA. APLICACIÓN A LA ACTIVIDAD FÍSICA. INCLUYE EBOOK</t>
  </si>
  <si>
    <t>LA GUÍA DE BOLSILLO DEL DEPORTE</t>
  </si>
  <si>
    <t>BIOMECÁNICA Y BASES NEUROMUSCULARES DE LA ACTIVIDAD FÍSICA Y EL DEPORTE</t>
  </si>
  <si>
    <t>FISIOLOGÍA DEL EJERCICIO. FUNDAMENTOS</t>
  </si>
  <si>
    <t>LESIONES CRÓNICAS DEL TOBILLO EN EL DEPORTE</t>
  </si>
  <si>
    <t>ENTRENAMIENTO PROPIOCEPTIVO. PRINCIPIOS EN EL DISEÑO DE EJERCICIOS Y GUÍAS</t>
  </si>
  <si>
    <t>2aED.</t>
  </si>
  <si>
    <t>1aED.</t>
  </si>
  <si>
    <t>4aED.</t>
  </si>
  <si>
    <t>CALDERON</t>
  </si>
  <si>
    <t>FOJON</t>
  </si>
  <si>
    <t>GARCIA</t>
  </si>
  <si>
    <t>GILLONE</t>
  </si>
  <si>
    <t>GONZALEZ</t>
  </si>
  <si>
    <t>GULICK</t>
  </si>
  <si>
    <t>IZQUIERDO</t>
  </si>
  <si>
    <t>KATCH</t>
  </si>
  <si>
    <t>SETRADE</t>
  </si>
  <si>
    <t>TARANTINO</t>
  </si>
  <si>
    <t>MOORE ANATOMÍA CON ORIENTACIÓN CLÍNICA</t>
  </si>
  <si>
    <t>ANATOMÍA FUNCIONAL PARA FISIOTERAPEUTAS</t>
  </si>
  <si>
    <t>BIOMECÁNICA BASES DE MOVIMIENTO HUMANO</t>
  </si>
  <si>
    <t>FISIOLOGÍA DEL EJERCICIO</t>
  </si>
  <si>
    <t>FISIOLOGÍA DEL EJERCICIO, NUTRICIÓN RENDIMIENTO</t>
  </si>
  <si>
    <t>EJERCICIO FÍSICO EN SALAS DE ACONDICIONAMIENTOS</t>
  </si>
  <si>
    <t>MOORE KEITH L., DALLEY ARTHUR.</t>
  </si>
  <si>
    <t>JUTTA HOCHSCHILD</t>
  </si>
  <si>
    <t>JOSEPH HAMILL., KATHLEEN M. KNUTZEM</t>
  </si>
  <si>
    <t>J. LÓPEZ CHICARRO</t>
  </si>
  <si>
    <t>WILLIAM D. MCARDLE., FRANK I. KATCH</t>
  </si>
  <si>
    <t>P. L. RODRÍGUEZ GARCÍA</t>
  </si>
  <si>
    <t>WOLTERS KLUWER</t>
  </si>
  <si>
    <t>MÉDICA PANAMERICANA</t>
  </si>
  <si>
    <t>8 EDICIÓN</t>
  </si>
  <si>
    <t>4TA EDICIÓN</t>
  </si>
  <si>
    <t>EL ARTE DE LA SUPERVIVENCIA EN LA NATURALEZA</t>
  </si>
  <si>
    <t>TÉCNICAS DE SUPERVIVENCIA</t>
  </si>
  <si>
    <t>MANUAL DE ORIENTACIÓN</t>
  </si>
  <si>
    <t>ENTRENAMIENTO DEL CICLISTA</t>
  </si>
  <si>
    <t>MANUAL DE ENTRENAMIENTO DEL CICLISTA</t>
  </si>
  <si>
    <t>ENTRENAMIENTO FÍSICO-DEPORTIVO Y ALIMENTACIÓN</t>
  </si>
  <si>
    <t>GUÍA COMPLETA DE ESCALADA</t>
  </si>
  <si>
    <t>GUÍA PRÁCTICA DE KAYAK Y CANOA</t>
  </si>
  <si>
    <t>KAYAK DE MAR, GUÍA ESCENCIAL SOBRE LAS TÉCNICAS Y EL EQUIPAMIENTO</t>
  </si>
  <si>
    <t>MIL 60 EJERCICIOS Y JUEGOS DE NATACIÓN</t>
  </si>
  <si>
    <t>INMERSIÓN TOTAL, UN MÉTODO REVOLUCIONARIO PARA NADAR MEJOR</t>
  </si>
  <si>
    <t>CODEX: UNA APROXIMACIÓN AL GRAFITI DE LA CIUDAD DE MÉXICO</t>
  </si>
  <si>
    <t>RAY MEARS</t>
  </si>
  <si>
    <t>ALEXANDER STILWELL</t>
  </si>
  <si>
    <t>LYLE BROTHERTON</t>
  </si>
  <si>
    <t>JIM RUTBERG; CHRIS CARMICHAEL</t>
  </si>
  <si>
    <t>JOE FRIEL</t>
  </si>
  <si>
    <t>M DELGADO FERNANDEZ, A. GUTIÉRREZ SAINZ, M. J. CASTILLO</t>
  </si>
  <si>
    <t>PETE HILL</t>
  </si>
  <si>
    <t>BILL MATOS</t>
  </si>
  <si>
    <t>JOHAN LOOTS</t>
  </si>
  <si>
    <t>ANTONIO TORRES BARRAGÁN/FRANCESC DE LANUZA ARÚS</t>
  </si>
  <si>
    <t>TERRY AUGHLIN/JHON DELVES</t>
  </si>
  <si>
    <t>PAIDOTRIBO</t>
  </si>
  <si>
    <t>ADMINISTRACIÓN DE LOS SERVICIOS DE ENFERMERÍA</t>
  </si>
  <si>
    <t>BIOESTADÍSTICA AMIGABLE</t>
  </si>
  <si>
    <t>CLASIFICACIÓN DE INTERVENCIONES DE NEFERMERÍA (NIC)</t>
  </si>
  <si>
    <t>CLASIFICACIÓN DE RESULTADOS DE ENFERMERÍA (NOC)</t>
  </si>
  <si>
    <t>CUIDADOS POSNATALES</t>
  </si>
  <si>
    <t>ELEMENTOS DE SALUD PÚBLICA</t>
  </si>
  <si>
    <t>ENFERMERÍA MATERNO-NEONATAL</t>
  </si>
  <si>
    <t>ENFERMERÍA MEDICOQUIRÚRGICA</t>
  </si>
  <si>
    <t>FUNDAMENTOS DE ENFERMERÍA</t>
  </si>
  <si>
    <t>MANUAL WASHINGTON DE CUIDADOS INTENSIVOS</t>
  </si>
  <si>
    <t>MICOLOGÍA MÉDICA ILUSTRADA</t>
  </si>
  <si>
    <t>MICROBIOLOGÍA MÉDICA</t>
  </si>
  <si>
    <t>PROTOCOLOS DE INVESTIGACIÓN EN ENFERMERÍA</t>
  </si>
  <si>
    <t>SALUD PÚBLICA Y ENFERMERÍA COMUNITARIA</t>
  </si>
  <si>
    <t>SALUD PÚBLICA Y MEDICINA PREVENTIVA</t>
  </si>
  <si>
    <t>MANUAL ILUSTRADO ENFERMERÍA MÉDICO QUIRÚRGICA</t>
  </si>
  <si>
    <t>MARÍA DE LA LUZ BALDERAS PEDRERP</t>
  </si>
  <si>
    <t>ESTEFANÍA A. TOLEDO ATUCHA, MIGUEL ÁNGEL</t>
  </si>
  <si>
    <t>GLORIA M. BULECHEK</t>
  </si>
  <si>
    <t>SUE MOORHEAD</t>
  </si>
  <si>
    <t>BASTON, HELEN</t>
  </si>
  <si>
    <t>MANUEL SÁNCHEZ ROSADO</t>
  </si>
  <si>
    <t>BUTKUS C. STEPHANIE</t>
  </si>
  <si>
    <t>BRUNNER Y SUDDARTH HINKLE L. JANICE</t>
  </si>
  <si>
    <t xml:space="preserve">POTTER, P. A. </t>
  </si>
  <si>
    <t>MARÍA DE LOURDES GONZÁLEZ, LÓPEZ RAÚL MONROY</t>
  </si>
  <si>
    <t>MARIN KOLLEF MD</t>
  </si>
  <si>
    <t>ROBERTO ARENAS</t>
  </si>
  <si>
    <t>KAREN C. CARROLL ET AL</t>
  </si>
  <si>
    <t>MILTON CARLOS GUEVARA VALTIER, VELIA MARGARITA CÁRDENAS</t>
  </si>
  <si>
    <t>MARIA SUSANA GONZÁLEZ VÁZQUEZ</t>
  </si>
  <si>
    <t>RAFAEL ÁLVAREZ ALVA</t>
  </si>
  <si>
    <t>MANDES EDITORES</t>
  </si>
  <si>
    <t>EDITORIAL CLASA</t>
  </si>
  <si>
    <t>ACUACIONES DIFERENCIALES E¿CON APLICACIONES DE MODELADO</t>
  </si>
  <si>
    <t>MATEMÁTICAS V. ECUACIONES DIFERENCIALES</t>
  </si>
  <si>
    <t>DENNIS ZILL</t>
  </si>
  <si>
    <t>CENGAGE LEARNING</t>
  </si>
  <si>
    <t>8VA EDICIÓN</t>
  </si>
  <si>
    <t>Seis personajes en busca de autor</t>
  </si>
  <si>
    <t>Bestiario</t>
  </si>
  <si>
    <t>Indio borrado</t>
  </si>
  <si>
    <t>Visión de la memoria</t>
  </si>
  <si>
    <t>El maestro y Margarita</t>
  </si>
  <si>
    <t>El doctor Zhivago</t>
  </si>
  <si>
    <t>Rana</t>
  </si>
  <si>
    <t>Obras II. Poesía, teatro y ensayo. Rosario Castellanos</t>
  </si>
  <si>
    <t>Cuentos completos. Isaac Asimov</t>
  </si>
  <si>
    <t>Antología personal. Hugo Gutiérrez Vega</t>
  </si>
  <si>
    <t>Air mail. Tomas Transtromer</t>
  </si>
  <si>
    <t>Saltaré sobre el fuego. Wislawa Szymborska</t>
  </si>
  <si>
    <t>La bendición de la tierra. Knut Hamsun</t>
  </si>
  <si>
    <t>Correo literario. Wislawa Szymborska</t>
  </si>
  <si>
    <t>El grito silencioso. Oz Kenzaburo</t>
  </si>
  <si>
    <t>Por senderos que la maleza oculta. Knut Hamsun</t>
  </si>
  <si>
    <t>Obras completas de Mariano Azuela III</t>
  </si>
  <si>
    <t>Obras reunidas I. Rosario Castellanos</t>
  </si>
  <si>
    <t>Poesía no completa. Wislawa Szymborska</t>
  </si>
  <si>
    <t>Infancia. J.M. Coetzee</t>
  </si>
  <si>
    <t>Henry y Cato. Iris Murdoch</t>
  </si>
  <si>
    <t>Juventud. J. M. Coetzee</t>
  </si>
  <si>
    <t>El libro y la hermandad. Iris Murdoch</t>
  </si>
  <si>
    <t>Las puertas de la percepción. Aldous Huxley</t>
  </si>
  <si>
    <t>Un mundo feliz. Aldous Huxley</t>
  </si>
  <si>
    <t>La edad de hierro. J. M. Coetzee</t>
  </si>
  <si>
    <t>Desgracia. J. M. Coetzee</t>
  </si>
  <si>
    <t>El innombrable. Samuel Beckett</t>
  </si>
  <si>
    <t>El señor de las moscas. William Golding</t>
  </si>
  <si>
    <t>Antología bilingüe. W. B. Yeats</t>
  </si>
  <si>
    <t>La naranja mecánica. Anthony Burgess</t>
  </si>
  <si>
    <t>Al buen entendedor. Seamus Heaney</t>
  </si>
  <si>
    <t>LUIGI PIRANDELLO</t>
  </si>
  <si>
    <t>LUIS FELIPE LOMELÍ</t>
  </si>
  <si>
    <t>HAMBRE</t>
  </si>
  <si>
    <t>SEÑALES QUE PRECEDERAN EL FIN DEL MUNDO</t>
  </si>
  <si>
    <t>TEMPORADA DE HURACANES</t>
  </si>
  <si>
    <t>VISIÓN DE LA MEMORIA</t>
  </si>
  <si>
    <t>BAZAR DE ASOMBROS</t>
  </si>
  <si>
    <t>EL DRAGÓN, RASHOMON Y OTROS CUENTOS</t>
  </si>
  <si>
    <t>TOMAS TRANSTROMER</t>
  </si>
  <si>
    <t>KNUT HAMSUN</t>
  </si>
  <si>
    <t>MARIANO AZUELA</t>
  </si>
  <si>
    <t>HERRERA, YURI</t>
  </si>
  <si>
    <t>MECLHOR FERNANDA</t>
  </si>
  <si>
    <t>RYUNOSUKE AKUTAGAWA</t>
  </si>
  <si>
    <t>ROSARIO CARTELLANOS</t>
  </si>
  <si>
    <t>ISAAC ASIMOV</t>
  </si>
  <si>
    <t>OZ KENZABURO</t>
  </si>
  <si>
    <t>IRIS MURDOCH</t>
  </si>
  <si>
    <t>ALDOUS HUXLEY</t>
  </si>
  <si>
    <t>SAMUEL BECKETT</t>
  </si>
  <si>
    <t>WILLIAM GOLDING</t>
  </si>
  <si>
    <t>ANTHONY BURGESS</t>
  </si>
  <si>
    <t>SEAMUS HEANEY</t>
  </si>
  <si>
    <t>J. M. COETZEE</t>
  </si>
  <si>
    <t>W. B. YEATS</t>
  </si>
  <si>
    <t>NÓRDICA LIBROS</t>
  </si>
  <si>
    <t>FACTORIA EDICIONES</t>
  </si>
  <si>
    <t>PERIFERICA</t>
  </si>
  <si>
    <t>LITERATURA RANDOM HOUSE</t>
  </si>
  <si>
    <t>QUATERNI</t>
  </si>
  <si>
    <t>Títulos</t>
  </si>
  <si>
    <t>MAESTRÍA EN ESTUDIOS SCIOTERRITORIALES</t>
  </si>
  <si>
    <t>DINÁMICA HEURÍSTICA</t>
  </si>
  <si>
    <t>SOFTWARE SCRI 6 LICENCIAS</t>
  </si>
  <si>
    <t>FUNDAMENTOS DE FISIOPATOLOGÍA</t>
  </si>
  <si>
    <t>KEN ASHWELL</t>
  </si>
  <si>
    <t>CAROL MATTSON PORTH, KATHRYN J. GASPARD</t>
  </si>
  <si>
    <t>LA REFORMA EDUCATIVA, AVANCES Y DESAFÍOS</t>
  </si>
  <si>
    <t>GUEVARA NIEBLA, GILBERTO Y EDUARDO BACKHOFF ESCUDERO</t>
  </si>
  <si>
    <t>CÓDIGO NACIONAL DE PROCEDIMIENTOS PENALES</t>
  </si>
  <si>
    <t>ALFONSO PEREZ DAZA</t>
  </si>
  <si>
    <t>SEGUNDA</t>
  </si>
  <si>
    <t>MÉTODOS ALTERNATIVOS DE SOLUCIÓN DE CONFLICTOS</t>
  </si>
  <si>
    <t>GORJÓN GÓMEZ FRANCISCO</t>
  </si>
  <si>
    <t>OXFORD</t>
  </si>
  <si>
    <t>ANATOMÍA CON ORIENTACIÓN CLÍNICA</t>
  </si>
  <si>
    <t>ROSS HISTOLOGÍA TEXTO Y ATLAS</t>
  </si>
  <si>
    <t>CARDIOLOGÍA</t>
  </si>
  <si>
    <t>MOORE, L. KEITH</t>
  </si>
  <si>
    <t>LATARJET, MICHAEL</t>
  </si>
  <si>
    <t>WOJCIECH PAWLINA</t>
  </si>
  <si>
    <t>J FERNANDO GUADALAJARA BOO</t>
  </si>
  <si>
    <t>GUILLERMO SATURNO CHIU</t>
  </si>
  <si>
    <t>MENDES EDITORES</t>
  </si>
  <si>
    <t>7MA EDICIÓN</t>
  </si>
  <si>
    <t>BIOQUÍMICA</t>
  </si>
  <si>
    <t>MATHEWS KC</t>
  </si>
  <si>
    <t>LIMUSA</t>
  </si>
  <si>
    <t>DÓLAR CANADIENSE</t>
  </si>
  <si>
    <t>MINERVA</t>
  </si>
  <si>
    <t>CAPITAL E IDEOLOGÍA</t>
  </si>
  <si>
    <t>THOMAS PIKETTY</t>
  </si>
  <si>
    <t>FIL 2019</t>
  </si>
  <si>
    <t>MAESTRÍA EN CIENCIAS DEL COMPORTAMIENTO</t>
  </si>
  <si>
    <t>FLJL-18606</t>
  </si>
  <si>
    <t>D1820</t>
  </si>
  <si>
    <t>ALFAOMEGA</t>
  </si>
  <si>
    <t>FF 1041</t>
  </si>
  <si>
    <t>FA19 580</t>
  </si>
  <si>
    <t>Grupo Editorial Rama de la U</t>
  </si>
  <si>
    <t>JOYANES</t>
  </si>
  <si>
    <t>CUEVAS</t>
  </si>
  <si>
    <t>COMO ENSEÑAR UTILIZANDO LAS REDES SOCIALES</t>
  </si>
  <si>
    <t>PEÑA</t>
  </si>
  <si>
    <t>CEREBRO, INTELIGENCIA Y MAPAS MENTALES</t>
  </si>
  <si>
    <t>DE MONTES</t>
  </si>
  <si>
    <t>3RA</t>
  </si>
  <si>
    <t>CURSO DE NARRATIVA EN VIDEOJUEGOS</t>
  </si>
  <si>
    <t>REALIDAD VIRTUAL Y REALIDAD AUMENTADA</t>
  </si>
  <si>
    <t>5TA</t>
  </si>
  <si>
    <t>AYUDALOS A USAR LAS TIC DE FORMA RESPONSABLE</t>
  </si>
  <si>
    <t>ECOE EDICIONES</t>
  </si>
  <si>
    <t>TENAGLIA, PABLO R.</t>
  </si>
  <si>
    <t>ALFAOMEGA GRUPO EDITOR</t>
  </si>
  <si>
    <t>PROGRAMACIÓN DE APLICACIONES DE RED. PROTOCOLOS DE</t>
  </si>
  <si>
    <t xml:space="preserve">INDUSTRIA 4.0: LA CUARTA REVOLUCIÓN INDUSTRIAL. </t>
  </si>
  <si>
    <t>GRUPO EDITORIAL RAMADELAU</t>
  </si>
  <si>
    <t>COMPETENCIAS PROFESIONALES. HERRAMIENTAS DE EVALUACIÓN: EL PORTAFOLIOS, LA RÚBRICA Y LAS PRUEBAS SITUACIONALES</t>
  </si>
  <si>
    <t>CREA TU WEB EN 1 DÍA</t>
  </si>
  <si>
    <t>MODELOS PEDAGÓGICOS Y TEORÍAS DEL APRENDIZAJE</t>
  </si>
  <si>
    <t>METODOLOGÍA DE LA INVESTIGACIÓN. CUANTITATIVA-CUALITATIVA Y REDACCIÓN DE LA TESIS</t>
  </si>
  <si>
    <t>NEUROEDUCACIÓN</t>
  </si>
  <si>
    <t>EDUCACIÓN, INNOVACIÓN TECNOLÓGICA Y AUTO-APRENDIZAJE</t>
  </si>
  <si>
    <t>NARRATIVAS PEDAGÓGICAS Y TIC</t>
  </si>
  <si>
    <t>INFORMÁTICA EDUCATIVA. ORIGEN, NATURALEZA Y PERSPECTIVAS</t>
  </si>
  <si>
    <t>HÁBLAME DE TIC 2: INTERNET EN EDUCACIÓN SUPERIOR</t>
  </si>
  <si>
    <t>HÁBLAME DE TIC 3. EDUCACIÓN VIRTUAL Y RECURSOS EDUCATIVOS</t>
  </si>
  <si>
    <t>HÁBLAME DE TIC 4: LAS TECNOLOGÍAS DIGITALES EN LOS CONTEXTOS</t>
  </si>
  <si>
    <t>HÁBLAME DE TIC 5: PRÁCTICAS DE LECTURA Y ESCRITURA EN LA ERA</t>
  </si>
  <si>
    <t xml:space="preserve">HÁBLAME DE TIC 6. CURSOS MASIVOS ABIERTOS EN LÍNEA </t>
  </si>
  <si>
    <t>HÁBLAME DE TIC 7. EL CYBERBULLYING Y OTROS TIPOS DE VIOLENCIA</t>
  </si>
  <si>
    <t>INTERVENSIÓN EN CRISIS</t>
  </si>
  <si>
    <t>SLAIKEU</t>
  </si>
  <si>
    <t>CRUZ/REYES/CORONA</t>
  </si>
  <si>
    <t>MORIR EN PAZ, LOS ÚLTIMOS DÍAS DE VIDA</t>
  </si>
  <si>
    <t>GÓMEZ</t>
  </si>
  <si>
    <t>GUERRERO</t>
  </si>
  <si>
    <t>MM COLOMBIA</t>
  </si>
  <si>
    <t>NUESTRO HIJO CON AUTISMO</t>
  </si>
  <si>
    <t>VICARI/AUZA</t>
  </si>
  <si>
    <t>GARCIA CABRERO BENILDE</t>
  </si>
  <si>
    <t>MALTRATO INFANTIL</t>
  </si>
  <si>
    <t>WEKERLE</t>
  </si>
  <si>
    <t>CONTINUIDAD Y CAMBIO EN LA FAMILIA</t>
  </si>
  <si>
    <t>GARCÍA</t>
  </si>
  <si>
    <t xml:space="preserve">GUÍA CLÍNICA PARA LA EVALUACIÓN </t>
  </si>
  <si>
    <t>AMPUDIA AMADA</t>
  </si>
  <si>
    <t>CHÁVEZ/TENA</t>
  </si>
  <si>
    <t>HAMUI/ESCAMILLA/FUENTES</t>
  </si>
  <si>
    <t>EDICIONES CULTURALES PAIDOS</t>
  </si>
  <si>
    <t>LA BIBLIA DEL LENGUAJE CORPORAL</t>
  </si>
  <si>
    <t>TÉCNICAS DE TERAPIA FAMILIAR</t>
  </si>
  <si>
    <t>EVALUACIÓN DE FAMILIAS Y PAREJAS</t>
  </si>
  <si>
    <t>PRIMEROS AUXILIOS PSICOLÓGICOS</t>
  </si>
  <si>
    <t>EL LENGUAJE CORPORAL</t>
  </si>
  <si>
    <t>DIVISIÓN DEL TRABAJO SOCIAL</t>
  </si>
  <si>
    <t>SUICIDIO</t>
  </si>
  <si>
    <t>FLACSO</t>
  </si>
  <si>
    <t>RGS LIBROS</t>
  </si>
  <si>
    <t>REDEFINIENDO LA NUTRICIÓN MINERAL</t>
  </si>
  <si>
    <t>TAYLOR-PICKARD</t>
  </si>
  <si>
    <t>ACRIBIA</t>
  </si>
  <si>
    <t>PRIMERA</t>
  </si>
  <si>
    <t>CIENCIA DE LA NUTRICIÓN ANIMAL</t>
  </si>
  <si>
    <t>ECOGRAFÍA VETERINARIA</t>
  </si>
  <si>
    <t>ACUICULTURA PARA VETERINARIOS</t>
  </si>
  <si>
    <t>DRYDEN</t>
  </si>
  <si>
    <t>GODDARD</t>
  </si>
  <si>
    <t>BROWN</t>
  </si>
  <si>
    <t>MANEJO APÍCOLA ZOOTÉCNICO</t>
  </si>
  <si>
    <t>MANUAL DE PRODUCTOS CÁRNICOS</t>
  </si>
  <si>
    <t>MANUAL DE SUTURAS EN VETERINARIA</t>
  </si>
  <si>
    <t>ENAMORA A TU CLIENTE, NEUROMARKETING PARA VETERINARIOS</t>
  </si>
  <si>
    <t>MONTESINOS</t>
  </si>
  <si>
    <t>FEINER</t>
  </si>
  <si>
    <t>CARBONELL</t>
  </si>
  <si>
    <t>VALERA</t>
  </si>
  <si>
    <t>CIENCIA ANIMAL. BIOLOGÍA, CUIDADO Y PRODUCCIÓN DE ANIMALES DOMÉSTICOS</t>
  </si>
  <si>
    <t>MANUAL DE ANTIBIOTERAPIA EN PEQUEÑOS ANIMALES</t>
  </si>
  <si>
    <t>GUÍA SERVETDE MANEJO CLÍNICO. ALERGÍAS (DEMATOLOGÍA)</t>
  </si>
  <si>
    <t>TÉCNICA DE IDENTIFICACIÓN DE ARRITMIAS CARDIACAS EN PERROS Y GATOS</t>
  </si>
  <si>
    <t>CAMPBELL</t>
  </si>
  <si>
    <t>VILLAGRASA</t>
  </si>
  <si>
    <t>MACHICOTE</t>
  </si>
  <si>
    <t>YNARAJA</t>
  </si>
  <si>
    <t>AUTOEVALUACIÓN CITOLÓGICA EN PEQUEÑOS ANIMALES</t>
  </si>
  <si>
    <t>FERNÁNDEZ</t>
  </si>
  <si>
    <t>DUELO, TRATAMIENTO BASADO EN LA TERAPIA DE ACEPTACIÓN</t>
  </si>
  <si>
    <t>EL DUELO Y EL LUTO</t>
  </si>
  <si>
    <t>MANUAL DE SALUD OCUPACIONAL</t>
  </si>
  <si>
    <t>DEPRESIÓN. MANUAL DE INTERVENCIÓN GRUPAL EN HABILIDADES SOCIALES</t>
  </si>
  <si>
    <t>NARRATIVAS DEL PADECER. APROXIMACIONES TEÓRICO METODOLÓGICAS</t>
  </si>
  <si>
    <t>MANUAL DE METODOLOGÍA DE INVESTIGACIÓN CIENC SOCIALES</t>
  </si>
  <si>
    <t>JUSTICIAS INDÍGENAS Y ESTADO VIOLENCIAS CONTEMPORÁNEAS</t>
  </si>
  <si>
    <t>AMÉRICA LATINA EN LA LARGA HISTORIA DE LA DESIGUALDAD</t>
  </si>
  <si>
    <t>MIGRACIÓN Y TRANSNACIONALISMO: EXTRAÑANDO LA TIERRITA</t>
  </si>
  <si>
    <t>ENTRE EL PESIMISMO Y LA ESPERANZA. LOS DERECHOS HUMANOS EN ÁMERICA LATINA</t>
  </si>
  <si>
    <t>POLÍTICAS CULTURALES ACUMULACIÓN, DESARROLLO Y</t>
  </si>
  <si>
    <t>COMO ESCRIBIR UN ARTÍCULO ACADÉMICO EN 12 SEMANAS. GUÍA PARA PUBLICAR CON ÉXITO</t>
  </si>
  <si>
    <t>OBSERVAR, ESCUCHAR Y COMPRENDER SOBRE LA TRADICIÓN CUALITATIVA EN LA INVESTIGACIÓN SOCIAL</t>
  </si>
  <si>
    <t>POLÍTICAS PÚBLICAS, NUEVOS ENFOQUES PARA LA INVESTIGACIÓN</t>
  </si>
  <si>
    <t xml:space="preserve">DEL MODO DE INVESTIGACIÓN </t>
  </si>
  <si>
    <t>DISEÑOS DE INVESTIGACIÓN</t>
  </si>
  <si>
    <t>EL HELICOIDE DE LA INVESTIGACIÓN, METODOLOGÍA EN TESIS DE CIENCIAS SOCIALES</t>
  </si>
  <si>
    <t>SOCIEDAD, CULTURA Y ESFERA CIVIL</t>
  </si>
  <si>
    <t>SOCIOLOGÍA CULTURAL</t>
  </si>
  <si>
    <t>DESIGUALDAD Y DETERIORO</t>
  </si>
  <si>
    <t>LOS DERECHOS HUMANOS Y LA VIOLENCIA</t>
  </si>
  <si>
    <t>LA EXPERIENCIA COMO HECHO SOCIAL</t>
  </si>
  <si>
    <t>CRISIS ECONÓMICA Y MIGRACIÓN</t>
  </si>
  <si>
    <t>DISCAPACIDAD, INCLUSIÓN SOCIAL U EDUCA</t>
  </si>
  <si>
    <t>REVISTA MEXICANA DE SOCIOLOGÍA</t>
  </si>
  <si>
    <t>TRABAJO Y SALUD MENTAL DE LATINOAMERICA</t>
  </si>
  <si>
    <t>GÉNERO Y TRABAJO SOCIAL</t>
  </si>
  <si>
    <t>MULTICULTURALISMO Y PLURALISMO</t>
  </si>
  <si>
    <t>SOCIEDAD GLOBAL, CRISIS AMBIENTAL</t>
  </si>
  <si>
    <t>LA SOCIEDAD MEXICANA Y LOS DERECHOS</t>
  </si>
  <si>
    <t>LOS PUEBLOS ORIGINARIOS EN LOS DEBATES</t>
  </si>
  <si>
    <t>LOS DERECHOS ECONÓMICOS Y SOCIALES</t>
  </si>
  <si>
    <t>MÁS ALLÁ DE LA EMIGRACIÓN. PRESENCIA</t>
  </si>
  <si>
    <t>MIGRACIONES INTERNAS EN MÉXICO</t>
  </si>
  <si>
    <t>CALIDAD DE VIDA EN LA VEJEZ</t>
  </si>
  <si>
    <t>DERECHOS HUMANOS Y CONFLICTOS POR LA</t>
  </si>
  <si>
    <t>CONTROL SOCIAL, ECONÓMICO-PENAL EN MÉXICO</t>
  </si>
  <si>
    <t>RETOS DE MÉXICO EN LA ESCENA GLOBAL</t>
  </si>
  <si>
    <t>NUEVOS ESCENARIOS MIGRATORIOS. DESAFI</t>
  </si>
  <si>
    <t>PERSPECTIVAS TEÓRICAS Y CASOS SOBRE</t>
  </si>
  <si>
    <t>EL BARRIO UNIVERSITARIO EN EL PROCESO DE</t>
  </si>
  <si>
    <t>PSICOLOGÍA SOCIAL Y GÉNERO. EL SEXO</t>
  </si>
  <si>
    <t>TRABAJO SOCIAL UNAM VII. ÉPOCA NÚM</t>
  </si>
  <si>
    <t>UNIVERSIDAD AUTÓNOMA METROPOLITANA</t>
  </si>
  <si>
    <t>ESTUDIOS SOBRE ÉTICA DE LA INVESTIGACIÓN Y VIOLENCIA DE GÉNERO EN MÉXICO</t>
  </si>
  <si>
    <t>PSICOLOGÍAS SOCIALES APLICADAS</t>
  </si>
  <si>
    <t>MUJERES EN LAS ORGANIZACIONES</t>
  </si>
  <si>
    <t>MEDIACIÓN EN COMUNIDADES MULTILINGÜES</t>
  </si>
  <si>
    <t>MÉTODOS CUALITATIVOS DE INVESTIGACIÓN EN EDUCACIÓN SUPERIOR</t>
  </si>
  <si>
    <t>RECURSOS NATURALES Y CONFLICTOS SOCIOAMBIENTALES</t>
  </si>
  <si>
    <t xml:space="preserve">RESPONSABILIDAD SOCIAL DE LAS ORGANIZACIONES EN MÉXICO </t>
  </si>
  <si>
    <t>SUJETOS RURALES, RETOS Y NUEVAS PERSPECTIVAS DE ANÁLISIS</t>
  </si>
  <si>
    <t>PRECARIEDADES, EXCLUSIONES Y EMERGENCIAS</t>
  </si>
  <si>
    <t>INVESTIGACIÓN Y ACCIÓN SOCIAL</t>
  </si>
  <si>
    <t>MOVIMIENTOS SOCIALES EN MÉXICO</t>
  </si>
  <si>
    <t>MUNDO RURAL Y LA CUESTIÓN ÍNDIGENA EN EL MÉXICO CONTEMPORÁNEO</t>
  </si>
  <si>
    <t>MIRADAS DE LA COMUNICACIÓN, ENTRE LA MULTIDISCIPLINA Y LA ESPECIALIZACIÓN</t>
  </si>
  <si>
    <t>LENGUAJE Y JUEGOS DE ESCRITURA EN LA RED. UNA INCURSIÓN POR LA COMUNIDADES</t>
  </si>
  <si>
    <t>MUJER, ETIQUETA Y CÁRCEL</t>
  </si>
  <si>
    <t>FILOSOFÍA PARA QUÉ ?</t>
  </si>
  <si>
    <t>MÉTODOS DE ASOCIACIÓN VERBAL PARA LAS CIENCIAS HUMANAS Y SOCIALES</t>
  </si>
  <si>
    <t>EDUCACIÓN, CULTURA Y PROCESOS SOCIALES</t>
  </si>
  <si>
    <t>INSTITUCIONES Y DESARROLLO</t>
  </si>
  <si>
    <t>DERECHOS Y POLÍTICAS PÚBLICAS</t>
  </si>
  <si>
    <t>CRISIS DEL ESTADO EN MÉXICO. VIOLENCIA POLÍTICA Y SOCIAL</t>
  </si>
  <si>
    <t xml:space="preserve">CIUDADANÍAS, DESIGUALDAD, EXCLUSIÓN E INTEGRACIÓN </t>
  </si>
  <si>
    <t>CAPITAL HUMANO EN LAS ORGANIZACIONES: ACTUALIDAD Y PERSPECTIVAS</t>
  </si>
  <si>
    <t>IMPACTOS SOCIOECONÓMICO DEL CAMBIO CLIMÁTICO EN MÉXICO</t>
  </si>
  <si>
    <t>MOVIMIENTOS SOCIALES URBANOS Y DESAFÍOS DE LA PARTICIPACIÓN POLÍTICA</t>
  </si>
  <si>
    <t>SUTUDG</t>
  </si>
  <si>
    <t>LA VIDA COMO CENTRO: ARTE Y EDUCACIÓN AMBIENTAL</t>
  </si>
  <si>
    <t>ÉTICA Y POLÍTICA</t>
  </si>
  <si>
    <t>EL DERECHO INDÍGENA EN JALISCO</t>
  </si>
  <si>
    <t>EL COMPROMISO SOCIAL POR LA IGUALDAD DE GÉNERO Y LA INCLUSIÓN</t>
  </si>
  <si>
    <t>LAS VIOLENCIAS EN LOS ENTORNOS ESCOLARES</t>
  </si>
  <si>
    <t>MALTRATO AL ADULTO MAYOR</t>
  </si>
  <si>
    <t>PENSAR LA REGIÓN DESDE LAS CIENCIAS SOCIALES</t>
  </si>
  <si>
    <t>GERIATRÍA</t>
  </si>
  <si>
    <t>GERONTOLOGÍA Y GERIATRÍA. VALORACIÓN E INTE</t>
  </si>
  <si>
    <t>MILLAN</t>
  </si>
  <si>
    <t>ENDOCRINOLOGÍA</t>
  </si>
  <si>
    <t xml:space="preserve">FLORES </t>
  </si>
  <si>
    <t>ESTOMATOLOGÍA</t>
  </si>
  <si>
    <t xml:space="preserve"> DEGUCHI</t>
  </si>
  <si>
    <t xml:space="preserve">DROGAS </t>
  </si>
  <si>
    <t>TABARES</t>
  </si>
  <si>
    <t>MARIPOSAS DE ALAS ROTAS</t>
  </si>
  <si>
    <t>NELSON VALENCIA</t>
  </si>
  <si>
    <t>FEIST</t>
  </si>
  <si>
    <t>TEORÍA DE LA PERSONALIDAD</t>
  </si>
  <si>
    <t>COMPORTAMIENTO ORGANIZACIONAL</t>
  </si>
  <si>
    <t>CHIAVENATO</t>
  </si>
  <si>
    <t>MC-GRAW HILL</t>
  </si>
  <si>
    <t>ADMINISTRACIÓN CONTEMPORÁNEA</t>
  </si>
  <si>
    <t>GARTH JONES</t>
  </si>
  <si>
    <t>PLANEACIÓN ESTRATÉGICA</t>
  </si>
  <si>
    <t>ADMINISTRACIÓN DE CAPITAL HUMANO</t>
  </si>
  <si>
    <t>WILLIAM WARTHER</t>
  </si>
  <si>
    <t>ADMINISTRACIÓN DE RECURSOS HUMANOS</t>
  </si>
  <si>
    <t>GESTIÓN DEL TALENTO HUMANO</t>
  </si>
  <si>
    <t xml:space="preserve">PSICOLOGÍA SOCIAL   </t>
  </si>
  <si>
    <t>DAVID G MYRS</t>
  </si>
  <si>
    <t>DESARROLLO HUMANO</t>
  </si>
  <si>
    <t>PAPALIA</t>
  </si>
  <si>
    <t>LA SALUD PÚBLICA Y EL TRABAJO EN COMUNIDAD</t>
  </si>
  <si>
    <t>PROBABILIDA Y ESTADÍSTICA</t>
  </si>
  <si>
    <t>SPIEGEL</t>
  </si>
  <si>
    <t>METODOLOGÍA DE LA INVESTIGACIÓN</t>
  </si>
  <si>
    <t>HERNÁNDEZ</t>
  </si>
  <si>
    <t>EVALUACIÓN DE PROYECTOS</t>
  </si>
  <si>
    <t>BACA</t>
  </si>
  <si>
    <t>COMPORTAMIENTO HUMANO EN EL TRABAJO</t>
  </si>
  <si>
    <t>NEWSTROM</t>
  </si>
  <si>
    <t>EDUCAR DESDE EL BIENESTAR</t>
  </si>
  <si>
    <t>RODRÍGUEZ EMILLIAN</t>
  </si>
  <si>
    <t>DESARROLLO ORGANIZACIONAL</t>
  </si>
  <si>
    <t>GUIZAR</t>
  </si>
  <si>
    <t>DESARROLLO SUSTENTABLE UNA OPORTUNIDAD PARA LA VIDA</t>
  </si>
  <si>
    <t>DÍAZ REYNOL</t>
  </si>
  <si>
    <t>MNL DE EDUCACIÓN INCLUSIVA</t>
  </si>
  <si>
    <t>IMEE</t>
  </si>
  <si>
    <t>APRENDIZ UNIVERSITARIOS</t>
  </si>
  <si>
    <t>AMAYA G</t>
  </si>
  <si>
    <t>COMO SER LIDER</t>
  </si>
  <si>
    <t>OWEN J</t>
  </si>
  <si>
    <t>PERFIL DEL LIDER</t>
  </si>
  <si>
    <t>ROMO F</t>
  </si>
  <si>
    <t>PSICOLOGÍA DE CREATIVIDAD</t>
  </si>
  <si>
    <t>WONG</t>
  </si>
  <si>
    <t>DUELO TANATODINAMIA</t>
  </si>
  <si>
    <t>GÓMEZ U</t>
  </si>
  <si>
    <t>ABUSO SEXUAL</t>
  </si>
  <si>
    <t>ROMERO G</t>
  </si>
  <si>
    <t>FILOSOFÍA MUERTE</t>
  </si>
  <si>
    <t>DACAL A</t>
  </si>
  <si>
    <t>LECTURA VELOZ</t>
  </si>
  <si>
    <t>TIPS</t>
  </si>
  <si>
    <t>UN DUELO SILENTE</t>
  </si>
  <si>
    <t>TOVAR O</t>
  </si>
  <si>
    <t xml:space="preserve">EL DUELO   </t>
  </si>
  <si>
    <t>VALOR DE INNOVACIÓN</t>
  </si>
  <si>
    <t>BERUMEN</t>
  </si>
  <si>
    <t>DICCIONARIO MEX DE SEÑAS</t>
  </si>
  <si>
    <t>SERAFÍN</t>
  </si>
  <si>
    <t xml:space="preserve">DISCAPACIDAD  </t>
  </si>
  <si>
    <t>EHRLICH</t>
  </si>
  <si>
    <t>TERAPIA PAREJAS</t>
  </si>
  <si>
    <t>CHARLES TO</t>
  </si>
  <si>
    <t>TANATOLOGÍA FAMILIA</t>
  </si>
  <si>
    <t>CASTRO G</t>
  </si>
  <si>
    <t>TANATOLOGÍA PERDIDAS</t>
  </si>
  <si>
    <t>RESILIENCIA TANATOLÓGICA</t>
  </si>
  <si>
    <t>EL COLEGIO DE LA FRONTERA NORTE</t>
  </si>
  <si>
    <t>DE JORNALEROS A COLONOS</t>
  </si>
  <si>
    <t>TRANSFORMACIONES PRODUCTIVAS</t>
  </si>
  <si>
    <t>THE WORLD THROUGH BORDERS</t>
  </si>
  <si>
    <t>TRATADO PARA ADMINISTRAR AGRONEGOCIOS</t>
  </si>
  <si>
    <t>AGUILAR</t>
  </si>
  <si>
    <t>MANUAL DE ADMINISTRACIÓN PARA MPYMES</t>
  </si>
  <si>
    <t>SOSA</t>
  </si>
  <si>
    <t>EMPRENDIMIENTO SOCIAL</t>
  </si>
  <si>
    <t>SANTANA</t>
  </si>
  <si>
    <t>NEGOCIOS INCLUSIVOS</t>
  </si>
  <si>
    <t>ITURBIDE</t>
  </si>
  <si>
    <t>NEGOCIOS VERDES</t>
  </si>
  <si>
    <t>HUERTA</t>
  </si>
  <si>
    <t>RESPONSABILIDAD SOCIAL</t>
  </si>
  <si>
    <t>REYES</t>
  </si>
  <si>
    <t>PROYECTOS AGROINDUSTRIALES</t>
  </si>
  <si>
    <t>EM/CARBONEL</t>
  </si>
  <si>
    <t>DIAGNÓSTICO INTEGRAL DE LAS CONDICIONES DE TRABAJO Y SALUD</t>
  </si>
  <si>
    <t>COMERCIALIZADORA DE LIBROS UNIVERSITARIOS</t>
  </si>
  <si>
    <t>METODOLOGÍA DE LA INVESTIGACIÓN. LAS RUTAS CUANTITATIVAS</t>
  </si>
  <si>
    <t>HERNÁNDEZ ROBERTO</t>
  </si>
  <si>
    <t>GONVILL</t>
  </si>
  <si>
    <t xml:space="preserve">GORDIS EPIDEMIOLOGÍA </t>
  </si>
  <si>
    <t>CELENTANO DAVID</t>
  </si>
  <si>
    <t>ATENCIÓN FAMILIAR Y SALUD COMUNITARIA</t>
  </si>
  <si>
    <t>ZURRO, MARTÍN</t>
  </si>
  <si>
    <t>MANUAL DE EDUCACIÓN INTERPROFESIONAL SANITARIA</t>
  </si>
  <si>
    <t>BEUNZA/ICARAN</t>
  </si>
  <si>
    <t>MEDICINA DEL ESTILO DE VIDA</t>
  </si>
  <si>
    <t>EGGER</t>
  </si>
  <si>
    <t>MEDICINA PREVENTIVA Y SALUD PÚBLICA</t>
  </si>
  <si>
    <t>PIEDROLA</t>
  </si>
  <si>
    <t>12 ED</t>
  </si>
  <si>
    <t>2DA</t>
  </si>
  <si>
    <t>6TA</t>
  </si>
  <si>
    <t>CONCEPTOS DE SALUD PÚBLICA Y ESTRATEGIAS PREVENTIVAS</t>
  </si>
  <si>
    <t>MARTÍNEZ GONZÁLEZ, M</t>
  </si>
  <si>
    <t>COLOFÓN</t>
  </si>
  <si>
    <t>INVESTIGAR E INTERVENIR EN EDUCACIÓN PARA</t>
  </si>
  <si>
    <t>NARCEA</t>
  </si>
  <si>
    <t>METODOLOGÍA DE LA INVESTIGACIÓN EPIDEMILÓGICA</t>
  </si>
  <si>
    <t>LONDONO</t>
  </si>
  <si>
    <t>SALÚD PÚBLICA Y ENFERMERÍA COMUNITARIA</t>
  </si>
  <si>
    <t>GONZÁLEZ/CRESPO</t>
  </si>
  <si>
    <t>ECOLOGÍA Y SALUD</t>
  </si>
  <si>
    <t>FÉLIX</t>
  </si>
  <si>
    <t>DSM-5 GUÍA PARA EL DIAGNÓSTICO CLÍNICO</t>
  </si>
  <si>
    <t>MORRISON</t>
  </si>
  <si>
    <t>EDUCACIÓN PARA LA SALUD</t>
  </si>
  <si>
    <t xml:space="preserve">ALVAREZ </t>
  </si>
  <si>
    <t>CULTURALES CUAUHTEMOC</t>
  </si>
  <si>
    <t>INGENIERÍA FLUIDOMECÁNICA</t>
  </si>
  <si>
    <t>MARCO VERA COELLO</t>
  </si>
  <si>
    <t>BIOTECNOLOGIA VEGETAL AGRÍCOLA</t>
  </si>
  <si>
    <t>LINDSEY</t>
  </si>
  <si>
    <t>ADN RECOMBINANTE Y BIOTECNOLOGÍA</t>
  </si>
  <si>
    <t>KREUZER</t>
  </si>
  <si>
    <t>QUORUM SENSING EL LENGUAJE DE LAS BACTERIAS</t>
  </si>
  <si>
    <t>OTERO</t>
  </si>
  <si>
    <t>LA INGENIERÍA GENÉTICA Y SUS APLICACIONES</t>
  </si>
  <si>
    <t>PELLON</t>
  </si>
  <si>
    <t>APROVECHAMIENTO DE SUBPRODUCTOS DE LA INDUSTRIA ALIMENTARIA PARA LA OBTENCIÓN DE COMPUESTOS BIOACTIVOS</t>
  </si>
  <si>
    <t>GONZÁLEZ-AGUILAR</t>
  </si>
  <si>
    <t>AGT</t>
  </si>
  <si>
    <t>TERMODINÁMICA BIOLÓGICA</t>
  </si>
  <si>
    <t>VÁZQUEZ</t>
  </si>
  <si>
    <t>BIOTECNOLOGÍA EN 26 FICHAS</t>
  </si>
  <si>
    <t>CEZARD</t>
  </si>
  <si>
    <t>1RA</t>
  </si>
  <si>
    <t>INTRODUCCIÓN AL BIODETERIORO</t>
  </si>
  <si>
    <t>ALLSOPP</t>
  </si>
  <si>
    <t>INTRODUCCIÓN A LA BIOTECNOLOGÍA DE LOS HONGOS</t>
  </si>
  <si>
    <t>WAINWRIGHT</t>
  </si>
  <si>
    <t>BIOTECNOLOGÍA DE LA CERVEZA Y MALTA</t>
  </si>
  <si>
    <t>HOUGH</t>
  </si>
  <si>
    <t>LA QUÍMICA VERDE</t>
  </si>
  <si>
    <t>COLONNA</t>
  </si>
  <si>
    <t>BIOTECNOLOGÍA MEDIOAMBIENTAL</t>
  </si>
  <si>
    <t>SCRAG</t>
  </si>
  <si>
    <t>BIOLOGÍA MOLÉCULAR DE LA PLANTAS</t>
  </si>
  <si>
    <t>GRIERSON</t>
  </si>
  <si>
    <t>BIOTECNOLOGÍA. CURSO DE PRÁCTICAS DE LABORATORIO</t>
  </si>
  <si>
    <t>BECKER</t>
  </si>
  <si>
    <t>PRINCIPIOS DE INGENIERIA DE LOS BIOPROCESOS</t>
  </si>
  <si>
    <t>DORAN</t>
  </si>
  <si>
    <t>BIOTECNOLOGÍA BÁSICA</t>
  </si>
  <si>
    <t>RATLEDGE</t>
  </si>
  <si>
    <t>TECNOLOGÍA DE INFORMACIÓN EN LOS NEGOCIOS</t>
  </si>
  <si>
    <t>POLE ISE LEADERSHIP ENHANCING THE LESSONSA OF EXPERIENCENCE</t>
  </si>
  <si>
    <t>ADMINISTRACIÓN DE OPERACIONES PRODUCTOS Y CADENA DE SUMINISTROS</t>
  </si>
  <si>
    <t>MERCADOTECNIA</t>
  </si>
  <si>
    <t>ESTADÍSTICA APLICADA A LOS NEGOCIOS CON CONNECT</t>
  </si>
  <si>
    <t>INTRODUCCIÓN A LA INVESTIGACIÓN DE MERCADOS</t>
  </si>
  <si>
    <t>ADMINISTRACIÓN ESTRATÉGICA. TEORÍA Y CAOS</t>
  </si>
  <si>
    <t>ADMINISTRACIÓN. UNA PERSPECTIVA GLOBAL</t>
  </si>
  <si>
    <t>COHEN</t>
  </si>
  <si>
    <t>HUGHES RICHARD</t>
  </si>
  <si>
    <t>CHASE</t>
  </si>
  <si>
    <t>FISCHER LAURA</t>
  </si>
  <si>
    <t>LIND DOUGLAS</t>
  </si>
  <si>
    <t>THOMPSON</t>
  </si>
  <si>
    <t>KOONTZ HAROLD</t>
  </si>
  <si>
    <t>LOS ALIMENTOS FUNCIONALES: UN NUEVO RETO PARA LA INDUSTRIA DE ALIMENTOS</t>
  </si>
  <si>
    <t>CONOCER LA AGRÍCULTURA Y LA GANADERÍA</t>
  </si>
  <si>
    <t>CALERO</t>
  </si>
  <si>
    <t>AGRÍCOLA ESPAÑOLA</t>
  </si>
  <si>
    <t>IMPACTO AMBIENTAL</t>
  </si>
  <si>
    <t>VIDAL</t>
  </si>
  <si>
    <t>LA CADENA DE VALOR AGROALIMENTARIA. ANÁLISIS INTERNACIONAL DE CASOS REALES</t>
  </si>
  <si>
    <t>BRIZ</t>
  </si>
  <si>
    <t>MANUAL DE LOGÍSTICA INVERSA</t>
  </si>
  <si>
    <t>IGLESIAS</t>
  </si>
  <si>
    <t>ESIC</t>
  </si>
  <si>
    <t>EMPRESA Y SOCIEDAD</t>
  </si>
  <si>
    <t>ONGAY</t>
  </si>
  <si>
    <t>VENDER EN LAS PLATAFORMAS DIGITALES</t>
  </si>
  <si>
    <t>ROMERO</t>
  </si>
  <si>
    <t>MANUAL DE PLANIFICACIÓN DE MEDIOS</t>
  </si>
  <si>
    <t>GONZÁLEZ</t>
  </si>
  <si>
    <t>ECONOMÍA</t>
  </si>
  <si>
    <t>ACEMOGLU</t>
  </si>
  <si>
    <t>ANTONI BOSCH</t>
  </si>
  <si>
    <t>101 CLAVES PARA FORMADORES DE EMPRESA</t>
  </si>
  <si>
    <t>ONGALLO</t>
  </si>
  <si>
    <t>EMPRESAS FAMILIARES</t>
  </si>
  <si>
    <t>RODRIGUEZ</t>
  </si>
  <si>
    <t>HR ANALYTICS</t>
  </si>
  <si>
    <t>AGUADO</t>
  </si>
  <si>
    <t>MERCADOS RADICALES</t>
  </si>
  <si>
    <t>POSNER</t>
  </si>
  <si>
    <t>MARKETING DIGITAL</t>
  </si>
  <si>
    <t>CIBRIAN</t>
  </si>
  <si>
    <t>LA VERTIGINOSA ADAPTABILIDAD DE LOS MERCADOS FINANCIEROS</t>
  </si>
  <si>
    <t>ANDREW</t>
  </si>
  <si>
    <t>LAS FINANZAS EN LA EMPRESA</t>
  </si>
  <si>
    <t xml:space="preserve">FRAILE </t>
  </si>
  <si>
    <t>TEMAS GRUPO</t>
  </si>
  <si>
    <t>ADMINISTRACIÓN DE PROYECTOS</t>
  </si>
  <si>
    <t>ANÁLISIS DE ESTADOS FINANCIEROS</t>
  </si>
  <si>
    <t>INTRODUCCIÓN A LOS NEGOCIOS</t>
  </si>
  <si>
    <t>HABILIDADES DIRECTIVAS: EVALUACIÓN Y DE</t>
  </si>
  <si>
    <t>EMPRENDIMIENTO: CONCEPTOS Y PLAN DE NEGOCIOS</t>
  </si>
  <si>
    <t xml:space="preserve">CÓMO ELABORAR Y ASESORAR UNA INVESTIGACIÓN </t>
  </si>
  <si>
    <t>ADMINISTRACIÓN DE PROYECTOS: GUÍA PARA</t>
  </si>
  <si>
    <t>DESARROLLO ORGANIZACIONAL: TEORÍA, PRÁCTICA</t>
  </si>
  <si>
    <t>ADMINISTRACIÓN MODERNA</t>
  </si>
  <si>
    <t>NEGOCIOS GLOBALES</t>
  </si>
  <si>
    <t>ADMINISTRACIÓN ESTRTÉGICA: TEORÍAS Y CA</t>
  </si>
  <si>
    <t>MARKETING CON APLICACIONES PARA AMÉRICA</t>
  </si>
  <si>
    <t>PARCIFAL</t>
  </si>
  <si>
    <t>DEMOCRACIA AL BORDE DEL CAOS</t>
  </si>
  <si>
    <t>AMÉRICA LATINA ENTRE LA DESIGUALDAD Y LA ESPERANZA</t>
  </si>
  <si>
    <t>POR QUE PREFERIMOS LA DESIGUALDAD?</t>
  </si>
  <si>
    <t>DICCIONARIO DE ECONOMÍA</t>
  </si>
  <si>
    <t xml:space="preserve">MITOLOGÍAS </t>
  </si>
  <si>
    <t xml:space="preserve">CUENTAS PENDIENTES DEL SUEÑO AMERICANO </t>
  </si>
  <si>
    <t>POLÍTICA, MÉTODO, TEORÍAS, PROCESOS, SUJETOS, INSTITUCIONES Y CATEGORIAS</t>
  </si>
  <si>
    <t>QUIEN GOBIERNA ESTADOS UNIDOS?</t>
  </si>
  <si>
    <t>MERCADO-COMERCIO INTERNACIONAL</t>
  </si>
  <si>
    <t>MATEMÁTICAS FINANCIERAS</t>
  </si>
  <si>
    <t>MARKETING INTERNACIONAL</t>
  </si>
  <si>
    <t>PENGUIN RANDON HOUSE</t>
  </si>
  <si>
    <t>REPORTERO DE CANCHA</t>
  </si>
  <si>
    <t>MARES DE COCAÍNA</t>
  </si>
  <si>
    <t>ULTIMO INFIERNO, EL (LOS MALDITOS 2)</t>
  </si>
  <si>
    <t>LATITUDES</t>
  </si>
  <si>
    <t>MEXICO A CIELO ABIERTO</t>
  </si>
  <si>
    <t>TODOS DEBERIAMOS SER FEMINISTAS</t>
  </si>
  <si>
    <t>QUERIDA IJEAWELE</t>
  </si>
  <si>
    <t>CONTRA LOS HIJOS</t>
  </si>
  <si>
    <t>TEORIA KING KONG</t>
  </si>
  <si>
    <t>100 GENIOS DEL BALÓN</t>
  </si>
  <si>
    <t>FEMINISMO 4.0</t>
  </si>
  <si>
    <t>FEMINISMO PARA PRINCIPIANTES</t>
  </si>
  <si>
    <t>AGUA O LA VIDA, EL</t>
  </si>
  <si>
    <t>CARTEL DE SINALOA, EL</t>
  </si>
  <si>
    <t>BOB DYLAN Y LEONARD COHEN</t>
  </si>
  <si>
    <t>HERR PER</t>
  </si>
  <si>
    <t>SOY ZLATAN IBRAHIMOVIC</t>
  </si>
  <si>
    <t>MUJER EN EL MUNDO, LA</t>
  </si>
  <si>
    <t>MAMÁ, QUIERO SER FEMINISTA</t>
  </si>
  <si>
    <t>POTENCIA FEMENINA, LA</t>
  </si>
  <si>
    <t>ABRIENDO CAMINO</t>
  </si>
  <si>
    <t>SEGUNDO SEXO, EL</t>
  </si>
  <si>
    <t>HERSTORY: UNA HISTORIA ILUSTRADA DE LAS</t>
  </si>
  <si>
    <t>ESTUCHE HISTORIA DE LAS MUJERES</t>
  </si>
  <si>
    <t>PRINCIPIOS DE INGENIERÍA DE LOS BIOPROCESOS</t>
  </si>
  <si>
    <t>MTDOS. NUMERICOS COMPUTADORA</t>
  </si>
  <si>
    <t>DÍAZ GUT</t>
  </si>
  <si>
    <t>INTERNET DE LAS COSAS</t>
  </si>
  <si>
    <t>FUNDAMENTOS DE PROGRAMACIÓN C/C++</t>
  </si>
  <si>
    <t>PEÑALOZA</t>
  </si>
  <si>
    <t>4TA</t>
  </si>
  <si>
    <t>APRENDER RASPBERRY PI: CON 100 EJER. PRAC.</t>
  </si>
  <si>
    <t>PROGRAMACIÓN ESTRUCTURADA: RAPTOR Y LENGUAJE C</t>
  </si>
  <si>
    <t>DOMÍNGUEZ</t>
  </si>
  <si>
    <t>MATEMÁTICAS PARA LA COMPUTACIÓN</t>
  </si>
  <si>
    <t>JIMÉNEZ</t>
  </si>
  <si>
    <t>CIRCUITOS ELÉCTRICOS: PRÁCTICAS DE LABORATORIO</t>
  </si>
  <si>
    <t>OLA</t>
  </si>
  <si>
    <t>PROGRAMACIÓN DE SISTEMAS EMBEBIDOS EN C</t>
  </si>
  <si>
    <t>GALEANO</t>
  </si>
  <si>
    <t>MÉTODOS NUMÉRICOS. CASOS</t>
  </si>
  <si>
    <t>JORQUERA</t>
  </si>
  <si>
    <t>BIG DATA CON PYTHON: RECOLECCION, ALMACENAMIENTO</t>
  </si>
  <si>
    <t>PROGRAMACION ESTRUCTURADA: RAPTOR Y LENGUAJE</t>
  </si>
  <si>
    <t>ARDUINO APLICACIONES EN ROBOTICA Y MECATRONICA E INGENIERIA</t>
  </si>
  <si>
    <t>INDUSTRIA 4.0: LA CUARTA REVOLUCIÓN INDUSTRIAL</t>
  </si>
  <si>
    <t>DESARROLLO SUSTENTABLE: ESTRATE EN LAS EMPRESAS</t>
  </si>
  <si>
    <t>ESTRUCTURA DE DATOS ORIENTADA A OBJETOS</t>
  </si>
  <si>
    <t>PYTHON MACHINE LEARNING</t>
  </si>
  <si>
    <t>MÉTODOS NUMÉRICOS APLICADOS A LA INGENIERÍA</t>
  </si>
  <si>
    <t>REDES Y SEGURIDAD</t>
  </si>
  <si>
    <t>ADMINISTRACION Y SEGURIDAD EN REDES DE COMPUTADORAS</t>
  </si>
  <si>
    <t>IZAR</t>
  </si>
  <si>
    <t>TERAN</t>
  </si>
  <si>
    <t>CABELLERO</t>
  </si>
  <si>
    <t>ESCOBEDO</t>
  </si>
  <si>
    <t>LÓPEZ</t>
  </si>
  <si>
    <t>RASCHKA</t>
  </si>
  <si>
    <t>KATZ</t>
  </si>
  <si>
    <t>GRUPO EDUCATIVO MINERVA</t>
  </si>
  <si>
    <t>PRÁCTICAS DE FISIOLOGÍA VEGETAL. RELACIONES HÍDRICAS, NUTRICIÓN Y METABOLISMO</t>
  </si>
  <si>
    <t>FISIOLOGÍA DE ÁRBOLES FRUTALES</t>
  </si>
  <si>
    <t>PLANT PROPAGATION: PRINCIPLES AND PRACTICES</t>
  </si>
  <si>
    <t>9NA</t>
  </si>
  <si>
    <t>FUNDAMENTALS OF PLANT PHYSIOLOGY</t>
  </si>
  <si>
    <t>FISIOLOGÍA VEGETAL EXPERIMENTAL</t>
  </si>
  <si>
    <t xml:space="preserve">FISIOLOGÍA VEGETAL  </t>
  </si>
  <si>
    <t>PROBLEMAS RESUELTOS DE FISIOLOGÍA VEGETAL</t>
  </si>
  <si>
    <t>METODOS NUMÉRICOS: CON SIMULACIONES Y APLICACIONES</t>
  </si>
  <si>
    <t>TEORÍA DE LA CONSTITUCIÓN</t>
  </si>
  <si>
    <t>LEY GENERAL DE TÍTULOS Y OPERACIONES</t>
  </si>
  <si>
    <t>JUICIO DE AMPARO</t>
  </si>
  <si>
    <t>LA JUSTICIA CONSTITUCIONAL</t>
  </si>
  <si>
    <t xml:space="preserve">FLORES EDITOR </t>
  </si>
  <si>
    <t>MEDIACIÓN PENAL</t>
  </si>
  <si>
    <t>ARGUMENTACIÓN JURÍDICA Y DERECHOS HUMANOS</t>
  </si>
  <si>
    <t>JUICIO ORAL CIVIL Y MERCANTIL</t>
  </si>
  <si>
    <t>TEORÍA DEL CASO. TEORÍA Y PRÁCTICA</t>
  </si>
  <si>
    <t>TÉCNICAS Y ESTRATÉGIAS DE LICITACIÓN</t>
  </si>
  <si>
    <t>INFORMÁTICA FORENSE, PROTOCOLO DE ACTUACIÓN</t>
  </si>
  <si>
    <t>BIENES EN EL CIBERESPACIO</t>
  </si>
  <si>
    <t>PSICOLOGÍA FORENSE EN EL SISTEMA ACUSATORIO</t>
  </si>
  <si>
    <t>DERECHO DE INTERNET. LOSP RINCIPIOS ESPEC</t>
  </si>
  <si>
    <t>DELITOS FEDERALES COMETIDO A TRAVÉS DE</t>
  </si>
  <si>
    <t>SOCIOLOGÍA DIGITAL</t>
  </si>
  <si>
    <t>MANUAL DE ARGUMENTACIÓN JURÍDICA</t>
  </si>
  <si>
    <t>MANUAL PARA EL ESTUDIANTE DERECHO CIVIL</t>
  </si>
  <si>
    <t>MEDIOS ALTERNOS DE SOLUCIÓN DE CONFLICTO</t>
  </si>
  <si>
    <t>LÓGICA DEL DERECHO Y ARGUMENTACIÓN FOREN</t>
  </si>
  <si>
    <t>VALADEZ MANUEL</t>
  </si>
  <si>
    <t>RUBIO, LUCIO</t>
  </si>
  <si>
    <t>PEÑA, VICTOR</t>
  </si>
  <si>
    <t>PEÑA, OSCAR</t>
  </si>
  <si>
    <t>PÉREZ, ERIK</t>
  </si>
  <si>
    <t>VITE, HERLINDA</t>
  </si>
  <si>
    <t>VÁZQUEZ, CARLOS</t>
  </si>
  <si>
    <t>GONZÁLEZ, JUAN</t>
  </si>
  <si>
    <t>PINOCHET, FRANCISCO</t>
  </si>
  <si>
    <t>MONTOYA, JAVIER</t>
  </si>
  <si>
    <t>ALMANZA, FRANK</t>
  </si>
  <si>
    <t>CARRILLO, ELEAZAR</t>
  </si>
  <si>
    <t>BARDALES ERIKA</t>
  </si>
  <si>
    <t>JÍMENEZ, JAVIER</t>
  </si>
  <si>
    <t>DIJURIS</t>
  </si>
  <si>
    <t xml:space="preserve">TEORÍA DEL CASO </t>
  </si>
  <si>
    <t>CADENA DE CUSTODIA DE LA PRUEBA EN EL PROCESO PENAL</t>
  </si>
  <si>
    <t>MANUAL PARA ENTERNDER EL JUICIO DE AMPARO</t>
  </si>
  <si>
    <t>MORENO</t>
  </si>
  <si>
    <t>PRADO GERARDO</t>
  </si>
  <si>
    <t>CAMPUZANO GALLEGOS</t>
  </si>
  <si>
    <t>UBIJUS</t>
  </si>
  <si>
    <t>MARCIAL PONS</t>
  </si>
  <si>
    <t>DOFISCAL THOMSON REUTERS</t>
  </si>
  <si>
    <t>EQUIPO DE CÓMPUTO</t>
  </si>
  <si>
    <t>EQUIPAMIENTO DE BIBLIOTECA</t>
  </si>
  <si>
    <t>COMICS</t>
  </si>
  <si>
    <t>TÍTULOS totales</t>
  </si>
  <si>
    <t>TOMOS totales</t>
  </si>
  <si>
    <t>TÍTULOS FIL</t>
  </si>
  <si>
    <t>TOMOS FIL</t>
  </si>
  <si>
    <t>TÍTULOS FIP</t>
  </si>
  <si>
    <t>TOMOS FIP</t>
  </si>
  <si>
    <t>DEMOCRACIA EN LA ERA DIGITAL</t>
  </si>
  <si>
    <t>ARGUMENTACIÓN JURÍDICA</t>
  </si>
  <si>
    <t>MARCELO</t>
  </si>
  <si>
    <t>COPYRIGHTS Y COPY WRONGS</t>
  </si>
  <si>
    <t>INSEGURIDAD INFORMÁTICA</t>
  </si>
  <si>
    <t>MANUAL DE CONTRAESPIONAJE ELECTRÓNICO E INTELIGENCIA</t>
  </si>
  <si>
    <t>MANUAL DE PROCESO DE LA INFOMRACIÓN</t>
  </si>
  <si>
    <t>BIG DATA</t>
  </si>
  <si>
    <t>GUÍA DE INTELIGENCIA EMPRESARIAL</t>
  </si>
  <si>
    <t xml:space="preserve">IMPLANTACIÓN PRÁCTICA DE UN SISTEMA DE GESTIÓN DE CUMPLIMIENTO </t>
  </si>
  <si>
    <t>DUO PROVIEW LATAM SECTOR RETAIL</t>
  </si>
  <si>
    <t>DUO PROVIEW , GUÍA PRÁCTICA PARA LA GESTIÓN DE RIESGOS EN LA ERA DE LA CIBERSEGURIDAD</t>
  </si>
  <si>
    <t>DUO PROVIEW INTELIGENCIA ARTIFICIAL PARA ABOGADOS</t>
  </si>
  <si>
    <t>Minerva</t>
  </si>
  <si>
    <t>10 GRANDES RUTAS DEL MUNDO</t>
  </si>
  <si>
    <t>En ruta por España y Portugal 1</t>
  </si>
  <si>
    <t>Teoría del viaje: Poética de la geografía</t>
  </si>
  <si>
    <t>Viajar Para Vivir</t>
  </si>
  <si>
    <t>ANIMACION SOCIOCULTURAL</t>
  </si>
  <si>
    <t>Animación sociocultural</t>
  </si>
  <si>
    <t>GUÍA DE TURISTAS Y VISITANTES: RECURSOS TURÍSTICO-CULTURALES</t>
  </si>
  <si>
    <t xml:space="preserve">Guia Turístico </t>
  </si>
  <si>
    <t>Recursos turísticos 2.ª edición</t>
  </si>
  <si>
    <t>Aproximación a la geografía del turismo</t>
  </si>
  <si>
    <t>Espiritualidade, Turismo e Territorio</t>
  </si>
  <si>
    <t>GILLIAN RICHARDSON</t>
  </si>
  <si>
    <t xml:space="preserve">Regis St.Louis </t>
  </si>
  <si>
    <t xml:space="preserve">Michel Onfray </t>
  </si>
  <si>
    <t>Vera Cantu, Alonso</t>
  </si>
  <si>
    <t>ROJAS PABÓN MARYSOL / SALAMANCA ÁVILA ROBERTHUEXTERNADO</t>
  </si>
  <si>
    <t>Jaume Trilla</t>
  </si>
  <si>
    <t>Maria Angeles Hernando</t>
  </si>
  <si>
    <t>ICB</t>
  </si>
  <si>
    <t xml:space="preserve"> Carles Vernet Saureu</t>
  </si>
  <si>
    <t>BEATRIZ MARTÍNEZ LEAL</t>
  </si>
  <si>
    <t>Callizo Soneiro, Javier</t>
  </si>
  <si>
    <t>Maria da Graça Santos</t>
  </si>
  <si>
    <t>GeoPlaneta</t>
  </si>
  <si>
    <t>Taurus</t>
  </si>
  <si>
    <t>Grijalbo</t>
  </si>
  <si>
    <t>Externado de Colombia</t>
  </si>
  <si>
    <t>Sanz Y Torres, S.L</t>
  </si>
  <si>
    <t xml:space="preserve"> Laertes</t>
  </si>
  <si>
    <t>Paraninfo</t>
  </si>
  <si>
    <t xml:space="preserve">Sintesis </t>
  </si>
  <si>
    <t>Principia</t>
  </si>
  <si>
    <t>Dijuris</t>
  </si>
  <si>
    <t xml:space="preserve">ESTADÍSTICA INFERENCIAL (+CD) </t>
  </si>
  <si>
    <t>EDICIONES UNIVERSIDAD DEL NORTE</t>
  </si>
  <si>
    <t>MUNDIPRENSA</t>
  </si>
  <si>
    <t>MODELOS ALEATORIOS EN INGENIERÍA</t>
  </si>
  <si>
    <t xml:space="preserve">FUNDAMENTOS DE PROBABILIDAD </t>
  </si>
  <si>
    <t>MARTIN PLIEGO</t>
  </si>
  <si>
    <t>VOLCANES, CONCEPTOS Y APLICACIONES INGENIERÍA VOLCÁNICA</t>
  </si>
  <si>
    <t>TUPAK ERNESTO OBANDO RIVERA</t>
  </si>
  <si>
    <t>VULCANOLOGÍA PIENSO, LUEGO EXISTO</t>
  </si>
  <si>
    <t>FUNDAMENTOS DE LA GEOFÍSCA</t>
  </si>
  <si>
    <t>ANÁLISIS DE PATRONES PUNTUALES ESPACIALES APLICADO EN SISMICIDAD</t>
  </si>
  <si>
    <t>DIANA A. RODRÍGUEZ</t>
  </si>
  <si>
    <t>SANDRA PINZO GÁLVEZ</t>
  </si>
  <si>
    <t>EAE</t>
  </si>
  <si>
    <t>CRC</t>
  </si>
  <si>
    <t>AGILE LIBRE</t>
  </si>
  <si>
    <t>ABC DE LA GEOFÍSICA: MÉTODO Y APLICACIÓN</t>
  </si>
  <si>
    <t>CLASIFICACIÓN DINÁMICA DE SUELOS USANDO MÉTODOS GEOFÍSICOS</t>
  </si>
  <si>
    <t>MEJORA EN DATOS SÍSMICOS APLICANDO LÓGICA DIFUSA E INVERSIÓN ESPECTRAL</t>
  </si>
  <si>
    <t>EVALUACIÓN DE RIESGOS POR DESLIZAMIENTO EN TALUDES Y LADERAS</t>
  </si>
  <si>
    <t>MANUAL INFOGRÁFICO DE PREPARACIÓN ANTE SISMOS</t>
  </si>
  <si>
    <t>EFECTOS SÍSMICOS DE TRAYECTO Y SITIO PARA EL CENTRO DE MÉXICO</t>
  </si>
  <si>
    <t>PRINCIPIOS DE INGENIERÍA GEOTÉCNICA</t>
  </si>
  <si>
    <t>INGENIERÍA GEOTÉCNICA. LA PIEDRA QUE RECHAZA EL CONSTRUCTOR, ES LA PIEDRA FUNDAMENTAL DEL EDIFICIO</t>
  </si>
  <si>
    <t>GEOPHYSICS: A VERY SHORT INTRODUCTION</t>
  </si>
  <si>
    <t>THE TECTONIC PLATES ARE MOVING</t>
  </si>
  <si>
    <t>SOIL PHYSICS WITH PYTHON</t>
  </si>
  <si>
    <t>GEOPHYSICAL &amp; ASTROPHYSICAL CONVENTION</t>
  </si>
  <si>
    <t>GROUNDWATER GEOPHYSICS IN HARD ROCK</t>
  </si>
  <si>
    <t>52 THINGS YOU SHOULD KNOW ABOUT GEOPHYSICS</t>
  </si>
  <si>
    <t>GEOPHYSICS FOR THE MINERAL EXPLORATION GEOSCIENTIST</t>
  </si>
  <si>
    <t>GEOPHYSICS AND GEOSEPQUESTRATION</t>
  </si>
  <si>
    <t>GEOPHYSICAL CONTINUA DEFORMATION IN THE EARTH'S INTERIOR</t>
  </si>
  <si>
    <t>GEOPHYSICS, REALISM, AND INDUSTRY: HOW COMMERCIAL INTEREST SHAPED GEOPHYSICAL CONCEPTIONS, 1900-1960</t>
  </si>
  <si>
    <t>VERY DAY APPLIED GEOPHYSICS 1: ELECTRICAL METHODS</t>
  </si>
  <si>
    <t>SINTITULO</t>
  </si>
  <si>
    <t>GABINETE DE RELATOS</t>
  </si>
  <si>
    <t>FORTUNATO RUIZ</t>
  </si>
  <si>
    <t>FEDS</t>
  </si>
  <si>
    <t>ARTE Y TÉCNICA</t>
  </si>
  <si>
    <t>TÉCNICAS Y EVOLUCIÓN HUMANA: EL MITO DE LA MÁQUINA VOL 1</t>
  </si>
  <si>
    <t>PENTÁGONO DEL PODER, EL MITO DE LA MÁQUINA VOL 2</t>
  </si>
  <si>
    <t>PARA LEER A AIME CESAIRE</t>
  </si>
  <si>
    <t>DICCIONARIO DE ECOLOGIA EVOLUCION Y TAXONOMIA</t>
  </si>
  <si>
    <t>ORGANIZACIONES EN LA MIRA</t>
  </si>
  <si>
    <t>GEORGE STEINER EN THE NEW YORKER</t>
  </si>
  <si>
    <t>ARMANDO HERRERA EL FOTOGRAFO DE LAS ESTRELLAS</t>
  </si>
  <si>
    <t>ANUARIO DE POESIA MEXICANA</t>
  </si>
  <si>
    <t>DOSTOIEVSKI  EL MANTO DEL PROFETA</t>
  </si>
  <si>
    <t>PARA LEER A MICHEL LEIRIS</t>
  </si>
  <si>
    <t>OBRAS COMPLETAS II</t>
  </si>
  <si>
    <t>HISTORIA DE LA CULTURA LITERARIA EN HISPANOAMERICA I</t>
  </si>
  <si>
    <t>HISTORIA DE LA CULTURA LITERARIA EN HISPANOAMERICA II</t>
  </si>
  <si>
    <t>IMAGEN Y MEMORIA UN ALBUN FAMILIAR DE ZACATECAS</t>
  </si>
  <si>
    <t>TAN PORDIOSERO EL CUERPO</t>
  </si>
  <si>
    <t>LOS JEROGLIFICOS DE SIR  THOMAS BROWNE</t>
  </si>
  <si>
    <t>EL OCASO DEL PORFIRIATO</t>
  </si>
  <si>
    <t>FUNDAMENTOS DEL LENGUAJE</t>
  </si>
  <si>
    <t>CORRESPONDENCIA</t>
  </si>
  <si>
    <t>VERSO Y PROSA</t>
  </si>
  <si>
    <t>OBRAS II. TRES NOVELAS</t>
  </si>
  <si>
    <t>POR LAS SENDAS DE LA MEMORIA</t>
  </si>
  <si>
    <t>LA UTOPIA ARCAICA</t>
  </si>
  <si>
    <t>IMDINB</t>
  </si>
  <si>
    <t>HISTORIA EN CUBIERTA  EL FONDO DE CULTURA ECONOMICA A TRAVES DE SUS</t>
  </si>
  <si>
    <t>LAS REVOLUCIONES Y LOS ELEMENTOS</t>
  </si>
  <si>
    <t>TRIPTICO</t>
  </si>
  <si>
    <t>TEATRO COMPLETO II</t>
  </si>
  <si>
    <t>AGUSTIN YAEZ. ICONOGRAFIA</t>
  </si>
  <si>
    <t>OBRA COMPLETA</t>
  </si>
  <si>
    <t>LOS PECES</t>
  </si>
  <si>
    <t>DIGO YO</t>
  </si>
  <si>
    <t>EL VIAJE LITERARIO</t>
  </si>
  <si>
    <t>EL LIBRO ROJO CONTINUACION II</t>
  </si>
  <si>
    <t>LAS AVENTURAS DE UN VIOLONCHELO</t>
  </si>
  <si>
    <t>SUEOS DE ESCARABAJO. ANTOLOGIA DE CUENTOS</t>
  </si>
  <si>
    <t>EL LIBRO DE LAS NUBES</t>
  </si>
  <si>
    <t>PUERTOS ABIERTOS. ANTOLOGIA DE CUENTO CE</t>
  </si>
  <si>
    <t>SOBRE ESTA TIERRA</t>
  </si>
  <si>
    <t>PARA LEER A GEORGES BATAILLE</t>
  </si>
  <si>
    <t>EPICLESIS. NOVELA POESIA Y OTROS TEXTOS</t>
  </si>
  <si>
    <t>BALANO</t>
  </si>
  <si>
    <t>LUIS BUUEL EL DOBLE ARCO DE LA BELLEZA Y DE LA REBELDIA</t>
  </si>
  <si>
    <t>EL MUNDO DE LA CAFEINA  LA CIENCIA Y LA CULTURA EN TORNO A LA DROGA MAS</t>
  </si>
  <si>
    <t>EL TIEMPO DE LOS PROFETAS</t>
  </si>
  <si>
    <t>OBRAS COMPLETAS II. TEATRO CRITICA</t>
  </si>
  <si>
    <t>LA TRAMA SECRETA. FICCIONES</t>
  </si>
  <si>
    <t>ENSAYOS CLAUDIA ALBARRAN SELECCION Y PROLOGO</t>
  </si>
  <si>
    <t>LA CORONACION DEL ESCRITOR</t>
  </si>
  <si>
    <t>CALZADA DE LOS MISTERIOS</t>
  </si>
  <si>
    <t>GAMONEDA BIBLIOGRAFO. LIBRERIAS ARCHIVO</t>
  </si>
  <si>
    <t>DE ZITILCHEN</t>
  </si>
  <si>
    <t>HISTORIAS QUE REGRESAN. TOPOLOGIA Y RENA</t>
  </si>
  <si>
    <t>VIVIR DEL TEATRO</t>
  </si>
  <si>
    <t>LEXICO DE AFINIDADES</t>
  </si>
  <si>
    <t>FAVORES RECIBIDOS</t>
  </si>
  <si>
    <t>A HUEVO KUALA LUMPUR</t>
  </si>
  <si>
    <t>PASTORA Y OTRAS HIST.DEL ABUELO</t>
  </si>
  <si>
    <t>OH HERMOSO MUNDO</t>
  </si>
  <si>
    <t>NOTICIAS DEL IMPERIO</t>
  </si>
  <si>
    <t>CUENTOS COMPLETOS</t>
  </si>
  <si>
    <t>EL LIBRO ROJO CONTINUACION III</t>
  </si>
  <si>
    <t>ESMIRNA EN LLAMAS</t>
  </si>
  <si>
    <t>DEJAME QUE TE CUENTE. COLECCION DE CUENTOS</t>
  </si>
  <si>
    <t>CUADERNO DE CHIHUAHUA</t>
  </si>
  <si>
    <t>AFORISMOS CUENTOS Y OTRAS AVENTURAS</t>
  </si>
  <si>
    <t>OBRAS III. ENSAYOS</t>
  </si>
  <si>
    <t>VISION DE CONJUNTO CUENTOS ESCOGIDOS</t>
  </si>
  <si>
    <t>PALINURO DE MEXICO</t>
  </si>
  <si>
    <t>CREATURAS DE FUEGO</t>
  </si>
  <si>
    <t>RITUALES LITERARIOS</t>
  </si>
  <si>
    <t>MIS TIENDAS Y MIS TOLDOS</t>
  </si>
  <si>
    <t>LA DUQUESA BIEN VALE UNA MISA</t>
  </si>
  <si>
    <t>LIBRO DE HORAS</t>
  </si>
  <si>
    <t>ESTUCHE PARA DOS VIOLINES</t>
  </si>
  <si>
    <t>CASA SOSEGADA</t>
  </si>
  <si>
    <t>DE LIBERTADES FANTASMAS O DE LA LITERATURA COMO JUEGO</t>
  </si>
  <si>
    <t>TRATOS Y RETRATOS</t>
  </si>
  <si>
    <t>UNA REALIDAD APARTE</t>
  </si>
  <si>
    <t>VIAJE A IXTLAN</t>
  </si>
  <si>
    <t>AL CALOR DE LA AMISTAD  CORRESPONDENCIA</t>
  </si>
  <si>
    <t>OBRAS COMPLETAS I. LA CASA DE LA PRESENCIA POESIA E HISTORIA</t>
  </si>
  <si>
    <t>OBRAS COMPLETAS II. EXCURSIONES  INCUR</t>
  </si>
  <si>
    <t>Obras completas III. Generaciones y semblanzas. Dominio mexicano Sor Juana Ines de la</t>
  </si>
  <si>
    <t>Pretexta</t>
  </si>
  <si>
    <t>Efrain Huerta. Iconografia</t>
  </si>
  <si>
    <t>Obras completas. Tomo I CuentoVaria invencion</t>
  </si>
  <si>
    <t>El otro Efrain. Antologia prosistica</t>
  </si>
  <si>
    <t>Karpus Minthej seguido de Fortuna Imperatrix Mundi</t>
  </si>
  <si>
    <t>Desgarrado</t>
  </si>
  <si>
    <t>Obras completas VI. Ideas y costumbres. La letra y el cetro. Usos y simbolos</t>
  </si>
  <si>
    <t>En suelo incierto ensayos</t>
  </si>
  <si>
    <t>De entonces y ahora</t>
  </si>
  <si>
    <t>El arbol de oro. Jose Revueltas y el pesimismo ardiente</t>
  </si>
  <si>
    <t>El planisferio de Morgius Cancri. Enciclopedia universal</t>
  </si>
  <si>
    <t>Obras completas VII. Obra poetica</t>
  </si>
  <si>
    <t>El libro de las plantas</t>
  </si>
  <si>
    <t>Obras completas IV. Los privilegios de la vista. Arte moderno universal. Arte de Mexico</t>
  </si>
  <si>
    <t>Obras completas VIII. Miscelanea. Primeros escritos y entrevistas</t>
  </si>
  <si>
    <t>Los errores</t>
  </si>
  <si>
    <t>La mujer ladrillo</t>
  </si>
  <si>
    <t>Jose Trigo</t>
  </si>
  <si>
    <t>Aforismos y grafismos. Vicente Rojo y Carlos Monsivais</t>
  </si>
  <si>
    <t>Los talleres de la vida</t>
  </si>
  <si>
    <t>De marras. Prosa reunida</t>
  </si>
  <si>
    <t>Tiempo transcurrido. Cronicas imaginarias</t>
  </si>
  <si>
    <t>Los contemporaneos en el universal</t>
  </si>
  <si>
    <t>Poetica y profetica</t>
  </si>
  <si>
    <t>El libro rojo continuacion IV</t>
  </si>
  <si>
    <t>Obra reunida</t>
  </si>
  <si>
    <t>Los demonios de Cervantes</t>
  </si>
  <si>
    <t>El volcan y el sosiego. Una biografia de Gonzalo Rojas</t>
  </si>
  <si>
    <t>Retrato del poeta como joven cuentista</t>
  </si>
  <si>
    <t>Viajes de Gulliver</t>
  </si>
  <si>
    <t>La cocina mexicana de Socorro y Fernando del Paso</t>
  </si>
  <si>
    <t>El Machete. Edicion facsimilar</t>
  </si>
  <si>
    <t>Historia de mi higado y otros ensayos</t>
  </si>
  <si>
    <t>La trompetilla acustica</t>
  </si>
  <si>
    <t>La expresion americana</t>
  </si>
  <si>
    <t>Cristianopolis</t>
  </si>
  <si>
    <t>El trafago del mundo. Cartas de Octavio Paz a Jaime Garcia Terres</t>
  </si>
  <si>
    <t>El Spleen de Paris</t>
  </si>
  <si>
    <t>La escuela del desencanto</t>
  </si>
  <si>
    <t>Teatro reunido I</t>
  </si>
  <si>
    <t>Corridos trovas y bolas de la region AmecamecaCuautla. Coleccion de don Miguelito</t>
  </si>
  <si>
    <t>Conferencias politicas. Educacion sociedad y democracia</t>
  </si>
  <si>
    <t>Estas paginas mias</t>
  </si>
  <si>
    <t>La muerte se va a Granada. Poema dramatico en dos actos y un gran final</t>
  </si>
  <si>
    <t>Yo soy mi casa</t>
  </si>
  <si>
    <t>Maana viene mi tio</t>
  </si>
  <si>
    <t>Eufonia o la ciudad musical</t>
  </si>
  <si>
    <t>El mercurio volante</t>
  </si>
  <si>
    <t>Juan Jose Arreola. Iconografia</t>
  </si>
  <si>
    <t>Camara de eco. Homenaje a Severo Sarduy</t>
  </si>
  <si>
    <t>Novelas historicas</t>
  </si>
  <si>
    <t>Metal</t>
  </si>
  <si>
    <t>Las decadas de Nexos. Tomo I.</t>
  </si>
  <si>
    <t>Las decadas de Nexos. Tomo II.</t>
  </si>
  <si>
    <t>Nuestra America. Utopia y persistencia de una familia judia</t>
  </si>
  <si>
    <t>Traducir. Defensa e ilustracion del multilingismo</t>
  </si>
  <si>
    <t>VICENTE ROJO</t>
  </si>
  <si>
    <t>PASADO Y PRESENTE EN CLARO</t>
  </si>
  <si>
    <t>Adios Ayacucho</t>
  </si>
  <si>
    <t>Tentacion de la palabra. Arte literario y conviccion politica en las novelas de Mario Vargas</t>
  </si>
  <si>
    <t>EL CALOR DE LAS COSAS Y OTROS CUENTOS</t>
  </si>
  <si>
    <t>LA GRAN CRISIS FINANCIERA</t>
  </si>
  <si>
    <t>EUGENIO D ORS</t>
  </si>
  <si>
    <t>LA MEDICINA MAGNETICA</t>
  </si>
  <si>
    <t>LA PIEL COMO SUPERFICIE SIMBOLICA. PROCE</t>
  </si>
  <si>
    <t>EXTRAVIOS</t>
  </si>
  <si>
    <t>PENSAR LA REALIDAD. DIEZ AOS DE ENSAYO</t>
  </si>
  <si>
    <t>LAS DOS HERMANAS. ANTOLOGIA DE LA POESIA</t>
  </si>
  <si>
    <t>La vida de Ruben Dario escrita por el mismo</t>
  </si>
  <si>
    <t>Mundo ao hombre. Diarios</t>
  </si>
  <si>
    <t>Charlas de cafe. Pensamientos anecdotas y confidencias</t>
  </si>
  <si>
    <t>Un escritor en el frente republicano</t>
  </si>
  <si>
    <t>Resurrecciones y rescates</t>
  </si>
  <si>
    <t>GOOGLEAME LA SEGUNDA MISION DE LOS ESTADOS UNIDOS</t>
  </si>
  <si>
    <t>HEROES SIN ATRIBUTOS FIGURAS DE AUTOR EN LA LITERATURA ARGENTINA</t>
  </si>
  <si>
    <t>LA EXPERIENCIA OPACA   LITERATURA Y DESENCANTO</t>
  </si>
  <si>
    <t>CALCULO EQUIVOCADO POEMAS</t>
  </si>
  <si>
    <t>LA ALTERNATIVA DE IZQUIERDA</t>
  </si>
  <si>
    <t>ESPLENDORES DEL CENTENARIO</t>
  </si>
  <si>
    <t>ZONAS CIEGAS</t>
  </si>
  <si>
    <t>POETICAS Y POLITICAS DEL DESTIERRO</t>
  </si>
  <si>
    <t>UNA PROFECIA DEL PASADO LUGONES Y LA INVENCION DEL LINAJE DE HERCULES</t>
  </si>
  <si>
    <t>LA CASA ENCONTRADA</t>
  </si>
  <si>
    <t>EL SILENCIO Y SUS BORDES MODOS DE LO EXTREMO EN LA LITERATURA Y EL CINE</t>
  </si>
  <si>
    <t>HISTORIA Y TRAUMA  LA LOCURA DE LAS GUERRAS</t>
  </si>
  <si>
    <t>TIEMPO DEL CORAZON CORRESPONDENCIA INGEBORG BACHMANN PAUL CELAN</t>
  </si>
  <si>
    <t>OBREROS Y EMPLEADOS EN VISPERAS DEL TERCER</t>
  </si>
  <si>
    <t>LA TERCERA FABRICA. ERASE UNA VEZ</t>
  </si>
  <si>
    <t>EL EXCURSIONISTA DEL PLANETA ESCRITOS D</t>
  </si>
  <si>
    <t>LA DISTANCIA INFINITA ANTOLOGIA POETICA</t>
  </si>
  <si>
    <t>Paranoia. La locura que hace la historia</t>
  </si>
  <si>
    <t>TERCER RECETARIO INTERNACIONAL  EL MAIZ</t>
  </si>
  <si>
    <t>QUE ES LA HISPANIDAD. UNA CONVERSACION</t>
  </si>
  <si>
    <t>EL GUAREN. HISTORIA DE UN GUARDAESPALDAS</t>
  </si>
  <si>
    <t>VOLVER PRIMERO ESTABA EL MAR</t>
  </si>
  <si>
    <t>LENGUA FRESCA. ANTOLOGIA PERSONAL</t>
  </si>
  <si>
    <t>VIAJES VIRALES. LA CRISIS DEL CONTAGIO G</t>
  </si>
  <si>
    <t>TEJIDOS BLANDOS INDUMENTARIA Y VIOLENCIA POLITICA CHILE</t>
  </si>
  <si>
    <t>EL CONFLICTO ENTRE LA LETRA Y LA ESCRITURA LEGALIDADES CONTRALEGALES</t>
  </si>
  <si>
    <t>PALABRAS PRESTADAS</t>
  </si>
  <si>
    <t>El ojo mecanico. Cine politico y comunidad en America Latina</t>
  </si>
  <si>
    <t>Tierra Amarilla</t>
  </si>
  <si>
    <t>Un golpe de agua</t>
  </si>
  <si>
    <t>AfricaAmerica Literatura y colonialidad</t>
  </si>
  <si>
    <t>Neruda total</t>
  </si>
  <si>
    <t>Elige tu pasado</t>
  </si>
  <si>
    <t>Un mar de piedras</t>
  </si>
  <si>
    <t>Mano abierta</t>
  </si>
  <si>
    <t>Poesia continua</t>
  </si>
  <si>
    <t>La guerrilla literaria y otras escaramuzas. Pablo de Rokha. Vicente Huidobro. Pablo Neruda</t>
  </si>
  <si>
    <t>FLORES PARA MAL DE AMORES</t>
  </si>
  <si>
    <t>ENTRE LA ILUSTRACION Y EL EXPRESIONISMO</t>
  </si>
  <si>
    <t>CANTAR DE LEJANIA</t>
  </si>
  <si>
    <t>CUENTOS Y RELATOS DE LA LITERATURA COLOMBIANA   TOMOS</t>
  </si>
  <si>
    <t>ESCRITOS MEXICANOS</t>
  </si>
  <si>
    <t>GABRIEL GARCIA MARQUEZ  UN TRIUNFO SOBRE EL OLVIDO</t>
  </si>
  <si>
    <t>POR LOS PAISES DE COLOMBIA ENSAYOS SOBRE POETAS COLOMBIANOS</t>
  </si>
  <si>
    <t>Fogon antioqueo</t>
  </si>
  <si>
    <t>Angeles clandestinos. Una memoria oral de Raul Gomez Jattin</t>
  </si>
  <si>
    <t>Un poco mas de azul. Antologia literaria</t>
  </si>
  <si>
    <t>Como tener la razon y otras columnas sobre ciencia y sociedad</t>
  </si>
  <si>
    <t>TEATRO COMPLETO III</t>
  </si>
  <si>
    <t>EL ALMA ROMANTICA Y EL SUEO</t>
  </si>
  <si>
    <t>EL ARCO Y LA LIRA</t>
  </si>
  <si>
    <t>OBRAS COMPLETAS X</t>
  </si>
  <si>
    <t>ANATOMIA SUPERFICIAL</t>
  </si>
  <si>
    <t>Imagenes del hombre en el clasicismo frances</t>
  </si>
  <si>
    <t>El tiempo de los profetas  doctrinas de la epoca romantica</t>
  </si>
  <si>
    <t>OBRAS ESCOGIDAS</t>
  </si>
  <si>
    <t>XAVIER VILLAURRUTIA EN PERSONA Y EN OBRA</t>
  </si>
  <si>
    <t>DOSTOIEVSKI</t>
  </si>
  <si>
    <t>LA TRADICION CLASICA I</t>
  </si>
  <si>
    <t>APARICIONES   ANTOLOGIA DE ENSAYOS</t>
  </si>
  <si>
    <t>LA MUERTE DEL ESTRATEGA</t>
  </si>
  <si>
    <t>EL PEREGRINO EN SU PATRIA III EL CERCADO AJENO</t>
  </si>
  <si>
    <t>OBRAS COMPLETAS XXIII</t>
  </si>
  <si>
    <t>LA LENGUA FLORIDA</t>
  </si>
  <si>
    <t>PEQUEA CRONICA DE GRANDES DIAS</t>
  </si>
  <si>
    <t>OBRAS COMPLETAS I  LA CASA DE LA PRESENCIA POESIA E HISTORIA</t>
  </si>
  <si>
    <t>OBRAS COMPLETAS X IDEAS Y COSTUMBRES II USOS Y SIMBOLOS</t>
  </si>
  <si>
    <t>MIRANDOLA DORMIR PERSEFONE</t>
  </si>
  <si>
    <t>ITINERARIO</t>
  </si>
  <si>
    <t>Las conspiradoras  la representacion de la mujer en Mexico</t>
  </si>
  <si>
    <t>MI HERMANO CARLOS</t>
  </si>
  <si>
    <t>POESIA COMPLETA</t>
  </si>
  <si>
    <t>TEATRO COMPLETO IV</t>
  </si>
  <si>
    <t>OBRAS I  LAS MANCHAS DEL SOL</t>
  </si>
  <si>
    <t>Obras completas II</t>
  </si>
  <si>
    <t>ANIMAL DE SILENCIOS</t>
  </si>
  <si>
    <t>OBRAS</t>
  </si>
  <si>
    <t>HISTORIA TRAGICA DE LA LITERATURA</t>
  </si>
  <si>
    <t>LOS MOMENTOS CRITICOS</t>
  </si>
  <si>
    <t>VIAJES Y ENSAYOS I</t>
  </si>
  <si>
    <t>VIAJES Y ENSAYOS II</t>
  </si>
  <si>
    <t>TEORIAS DE LA LIRICA</t>
  </si>
  <si>
    <t>DOSTOIEVSKI LOS AOS MILAGROSOS</t>
  </si>
  <si>
    <t>EL POETA NIO</t>
  </si>
  <si>
    <t>OBRAS II   EL TEATRO DE LOS ACONTECIMIENTOS</t>
  </si>
  <si>
    <t>LA DELIRIOS</t>
  </si>
  <si>
    <t>OBRA LITERARIA COMPLETA</t>
  </si>
  <si>
    <t>MEMORIAS DEL NUEVO MUNDO</t>
  </si>
  <si>
    <t>BREVE DICCIONARIO ETIMOLOGICO DE LA LENGUA ESPAOLA</t>
  </si>
  <si>
    <t>LITERATURA EUROPEA Y EDAD MEDIA LATINA</t>
  </si>
  <si>
    <t>INFORMACION Y COMUNICACION</t>
  </si>
  <si>
    <t>OBRAS COMPLETAS XIII   MISCELANEA I PRIMEROS ESCRITOS</t>
  </si>
  <si>
    <t>OBRAS COMPLETAS XIV  MISCELANEA II</t>
  </si>
  <si>
    <t>DICCIONARIO INTERNACIONAL DE LITERATURA Y GRAMATICA</t>
  </si>
  <si>
    <t>LA ROSA TRANSFIGURADA</t>
  </si>
  <si>
    <t>DELANTE DE LA LUZ CANTAN LOS PAJAROS    POESIA</t>
  </si>
  <si>
    <t>TABLERO DE DIVAGACIONES I</t>
  </si>
  <si>
    <t>TABLERO DE DIVAGACIONES II</t>
  </si>
  <si>
    <t>ANTOJO DE TRAMPA SEGUNDA ANTOLOGIA PERSONAL</t>
  </si>
  <si>
    <t>DICCIONARIO ETIMOLOGICO COMPARADO DE NOMBRES PROPIOS DE PERSONA</t>
  </si>
  <si>
    <t>CAMPO GENERAL Y OTROS RELATOS</t>
  </si>
  <si>
    <t>El ensayo mexicano moderno I</t>
  </si>
  <si>
    <t>POESIA</t>
  </si>
  <si>
    <t>PLAGIOS</t>
  </si>
  <si>
    <t>OBRAS III LA FERIA DE LOS DIAS</t>
  </si>
  <si>
    <t>EL OJO DE LA BALLENA POEMAS</t>
  </si>
  <si>
    <t>AGUILA O SOL AGUIA OU SOL  EDICION BILINGUE</t>
  </si>
  <si>
    <t>DICCIONARIO ETIMOLOGICO COMPARADO DE LOS APELLIDOS ESPAOLES</t>
  </si>
  <si>
    <t>SUMMA DE MAQROLL EL GAVIERO POESIA REUNIDA</t>
  </si>
  <si>
    <t>MIGRACIONES</t>
  </si>
  <si>
    <t>LA BEBIDA</t>
  </si>
  <si>
    <t>EL SIGLO DEL DESENCANTO</t>
  </si>
  <si>
    <t>BELLA DAMA NOCTURNA SIN PIEDAD</t>
  </si>
  <si>
    <t>LOS  AOS DE LA LENGUA ESPAOLA</t>
  </si>
  <si>
    <t>OBRA POETICA</t>
  </si>
  <si>
    <t>PEREGRINACIONES POESIA</t>
  </si>
  <si>
    <t>OBRAS COMPLETAS XV  MISCELANEA III  ENTREVISTAS</t>
  </si>
  <si>
    <t>ESTANCIAS DEL TIEMPO</t>
  </si>
  <si>
    <t>EL SUEO EROTICO EN LA POESIA ESPAOLA DE LOS SIGLOS DE ORO</t>
  </si>
  <si>
    <t>LAS INSULAS EXTRAAS MEMORIAS II</t>
  </si>
  <si>
    <t>VIDA PERDIDA MEMORIAS I</t>
  </si>
  <si>
    <t>CON EL IMAN DE LA MEMORIA Y OTROS POEMAS</t>
  </si>
  <si>
    <t>A CADA RATO LUNES</t>
  </si>
  <si>
    <t>RESISTIR   INSISTENCIAS SOBRE EL PRESENTE POETICO</t>
  </si>
  <si>
    <t>TRAZOS Y REVELACIONES</t>
  </si>
  <si>
    <t>LOS POEMAS SOLARES</t>
  </si>
  <si>
    <t>EL NUEVO EMBAJADOR Y OTROS CUENTOS</t>
  </si>
  <si>
    <t>UN ENIGMA LLAMADO SHAKESPEARE</t>
  </si>
  <si>
    <t>TRES NOVELAS</t>
  </si>
  <si>
    <t>EL DHAMMAPADA EL CAMINO DE LA VERDAD</t>
  </si>
  <si>
    <t>CUENTOS</t>
  </si>
  <si>
    <t>TRAER A CUENTO</t>
  </si>
  <si>
    <t>POESIA POPULAR HISPANICA  ESTUDIOS</t>
  </si>
  <si>
    <t>SALTO DE MANTARRAYA</t>
  </si>
  <si>
    <t>LECCIONES DE LOS MAESTROS</t>
  </si>
  <si>
    <t>OBRAS REUNIDAS</t>
  </si>
  <si>
    <t>DF  OBRAS EN UN ACTO</t>
  </si>
  <si>
    <t>LOS TEXTOS DEL YO</t>
  </si>
  <si>
    <t>OBRAS REUNIDAS I ALTERNATIVAS LA SOCIEDAD DESESCOLARIZADA ENERGIA Y</t>
  </si>
  <si>
    <t>ERDERA</t>
  </si>
  <si>
    <t>SIN BIOGRAFIA</t>
  </si>
  <si>
    <t>TEATRO COMPLETO V ESCRITOS SOBRE LA HISTORIA DEL TEATRO MEXICO</t>
  </si>
  <si>
    <t>DUOTTO CANTO A DOS VOCES</t>
  </si>
  <si>
    <t>EL DIABLO Y CERVANTES</t>
  </si>
  <si>
    <t>TODA LA LUZ</t>
  </si>
  <si>
    <t>LA OLA QUE REGRESA</t>
  </si>
  <si>
    <t>APROXIMACIONES A SOR JUANA</t>
  </si>
  <si>
    <t>EL LIBRO VACIO LOS AOS FALSOS</t>
  </si>
  <si>
    <t>OBRAS COMPLETAS I</t>
  </si>
  <si>
    <t>ACERCAMIENTO A LA PALABRA</t>
  </si>
  <si>
    <t>LAS GRANDES LLUVIAS</t>
  </si>
  <si>
    <t>TEATRO COMPLETO I</t>
  </si>
  <si>
    <t>DEMOCRACIA CULTURAL</t>
  </si>
  <si>
    <t>CARTA VIVIENTE</t>
  </si>
  <si>
    <t>EDEN VIDA IMAGINADA</t>
  </si>
  <si>
    <t>ANTOLOGIA PERSONAL</t>
  </si>
  <si>
    <t>OBRAS REUNIDAS II</t>
  </si>
  <si>
    <t>ECONOMIA MEXICANA PARA DESENCANTADOS</t>
  </si>
  <si>
    <t>CUENTOS COMPLETOS EN PROSA Y VERSO</t>
  </si>
  <si>
    <t>ANTE UN CALIDO NORTE</t>
  </si>
  <si>
    <t>MEMORIA PARA EL OLVIDO</t>
  </si>
  <si>
    <t>SUS OJOS SON FUEGO</t>
  </si>
  <si>
    <t>LOS LOGOCRATAS</t>
  </si>
  <si>
    <t>LA CONSTITUCION DE Y SUS CRITICOS</t>
  </si>
  <si>
    <t>CARTOGRAFIAS DE LA CONCIENCIA ESPAOLA EN LA EDAD DE ORO</t>
  </si>
  <si>
    <t>LA FUGA</t>
  </si>
  <si>
    <t>OCTAVIO PAZ EN ESPAA</t>
  </si>
  <si>
    <t>SAUDADES</t>
  </si>
  <si>
    <t>DICCIONARIO CRITICO DE LA LITERATURA MEXICANA</t>
  </si>
  <si>
    <t>TERRA COGNITA</t>
  </si>
  <si>
    <t>TEATRO ESCOGIDO</t>
  </si>
  <si>
    <t>CUENTO DEL CONEJO Y EL COYOTE</t>
  </si>
  <si>
    <t>CARTAS A TOMAS SEGOVIA</t>
  </si>
  <si>
    <t>POESIA NO COMPLETA</t>
  </si>
  <si>
    <t>QUETZALCOATL</t>
  </si>
  <si>
    <t>Sobre el plagio</t>
  </si>
  <si>
    <t>Ficciones del dinero Argentina</t>
  </si>
  <si>
    <t>Camino hacia una tierra socialista escritos de viaje</t>
  </si>
  <si>
    <t>Mundos en comun ensayos sobre la inespecificidad en el arte</t>
  </si>
  <si>
    <t>Antologia poetica</t>
  </si>
  <si>
    <t>Cuentos completos</t>
  </si>
  <si>
    <t>Mas alla del pueblo. Imagenes indicios y politicas del cine</t>
  </si>
  <si>
    <t>Francisco entre los lobos. El secreto de una revolucion</t>
  </si>
  <si>
    <t>Religio medici la religion de un medico</t>
  </si>
  <si>
    <t>Museo del consumo. Archivos de la cultura de masas en Argentina</t>
  </si>
  <si>
    <t>Introduccion a los estudios sobre genocidio</t>
  </si>
  <si>
    <t>La sociologia de la literatura</t>
  </si>
  <si>
    <t>Francisco y Benedicto. El Vaticano ante la crisis global</t>
  </si>
  <si>
    <t>Deseos cosmopolitas modernidad global y literatura</t>
  </si>
  <si>
    <t>En estado de viaje</t>
  </si>
  <si>
    <t>En busca de las palabras. Textos sobre literatura y arte</t>
  </si>
  <si>
    <t>Leonardo y Maquiavelo</t>
  </si>
  <si>
    <t>JUAN CARLOS ONETTI   EL SOADOR EN LA PENUMBRA</t>
  </si>
  <si>
    <t>PERU PAIS DE METAL Y DE MELANCOLIA</t>
  </si>
  <si>
    <t>VIDA Y PRODIGIOS DE FRAY RAMON ROJAS EL PADRE DE GUATEMALA</t>
  </si>
  <si>
    <t>OBRA POETICA COMPLETA</t>
  </si>
  <si>
    <t>EL RIO Y EL MAR. CORRESPONDENCIA ENTRE J</t>
  </si>
  <si>
    <t>REHENES DEL TIEMPO</t>
  </si>
  <si>
    <t>La piel de un escritor. Contar leer y escribir historias</t>
  </si>
  <si>
    <t>Un olvidado asombro</t>
  </si>
  <si>
    <t>La voluntad del molle</t>
  </si>
  <si>
    <t>Estrella solitaria. Canciones escritas para ser cantadas por Nacho Vegas</t>
  </si>
  <si>
    <t>Canto villano. Poesia reunida</t>
  </si>
  <si>
    <t>UN MUNDO DE MONSTRUOS Y DE FUEGO</t>
  </si>
  <si>
    <t>Mascaron de Proa</t>
  </si>
  <si>
    <t>Cinco mil años de palabras. Comentarios sobre el origen evolucion muerte y resurreccion de</t>
  </si>
  <si>
    <t>La concepción amorosa de Ali Chumacero</t>
  </si>
  <si>
    <t>Sor Juana Inés de la Cruz o as trampas de la fe</t>
  </si>
  <si>
    <t>Entre el Ángel y el fierro Francisco Villa</t>
  </si>
  <si>
    <t>La tradición clásica II</t>
  </si>
  <si>
    <t>SINTAXIS HISTORICA DE LA LENGUA ESPAÑOLA SEGUNDA PARTE LA FRASE NOMINAL</t>
  </si>
  <si>
    <t>HISTORIA DE LA MAFIA</t>
  </si>
  <si>
    <t>EL NUEVO BREVIARIO DEL SEOR TOMKINS</t>
  </si>
  <si>
    <t>FARABEUF</t>
  </si>
  <si>
    <t>QUE HACER CON LAS CRISIS FINANCIERAS</t>
  </si>
  <si>
    <t>LA CRISIS TESTIMONIOS Y PERSPECTIVAS</t>
  </si>
  <si>
    <t>EL CUENTO HISPANOAMERICANO</t>
  </si>
  <si>
    <t>LA PSICOLOGIA DE MELLIZOS Y TRILLIZOS UNA GUIA GUIA PROFESIONAL</t>
  </si>
  <si>
    <t>ARARAT</t>
  </si>
  <si>
    <t>LAS ARTES DE LA CIUDAD ENSAYOS SOBRE LA CULTURA VISUAL DE LA CAPITAL</t>
  </si>
  <si>
    <t>QUERERTE FUE MI CASTIGO</t>
  </si>
  <si>
    <t>EL MUNDO FINITO DESARROLLO SUSTENTABLE EN EL SIGLO DE ORO DE LA</t>
  </si>
  <si>
    <t>FILOSOFIA DE LA LIBERACION</t>
  </si>
  <si>
    <t>SEIS PLAGAS MODERNAS</t>
  </si>
  <si>
    <t>PROBLEMAS DE LA POETICA DE DOSTOIEVSKI</t>
  </si>
  <si>
    <t>ESTADO Y SOCIEDAD EN EL MUNDO ANTIGUO</t>
  </si>
  <si>
    <t>FUTURAMA</t>
  </si>
  <si>
    <t>LA REVOLUCION CIENTIFICA</t>
  </si>
  <si>
    <t>EL LEGADO ESCRITO DE LOS MAYAS</t>
  </si>
  <si>
    <t>CONVERGENCIAS. ENCUENTROS Y DESENCUENTROS</t>
  </si>
  <si>
    <t>EL JAZZ EN MEXICO</t>
  </si>
  <si>
    <t>NEWTON. UNA BIOGRAFIA BREVE</t>
  </si>
  <si>
    <t>LA FUNCION SOCIAL DE LA HISTORIA</t>
  </si>
  <si>
    <t>REMEDIOS DE ANTAO. EPISODIOS DE LA HISTORIA</t>
  </si>
  <si>
    <t>EL CAMINO A ELEUSIS</t>
  </si>
  <si>
    <t>ABSTRACCION Y NATURALEZA</t>
  </si>
  <si>
    <t>LA ESTRUCTURA DE LAS REVOLUCIONES CIENTIENTIFICAS ENSAYO PRELIMINAR DE</t>
  </si>
  <si>
    <t>LA HERIDA Y EL ARCO</t>
  </si>
  <si>
    <t>VENTANA A RUSIA</t>
  </si>
  <si>
    <t>UNA INTRODUCCION A OCTAVIO PAZ</t>
  </si>
  <si>
    <t>VEINTE AOS DEL TLC SU DIMENSION POLITI</t>
  </si>
  <si>
    <t>Los templarios. Historia y tragedia</t>
  </si>
  <si>
    <t>Pensadores rusos</t>
  </si>
  <si>
    <t>Educar en la sociedad del conocimiento</t>
  </si>
  <si>
    <t>Las civilizaciones del paleolitico</t>
  </si>
  <si>
    <t>Euripides y su tiempo</t>
  </si>
  <si>
    <t>Ciencia en teatro. Cuatro obras</t>
  </si>
  <si>
    <t>El pensamiento europeo de Descartes a Kant</t>
  </si>
  <si>
    <t>La sabiduria de los barbaros. los limites de la helenizacion</t>
  </si>
  <si>
    <t>La tragedia griega. Una introduccion</t>
  </si>
  <si>
    <t>Libertad para el pueblo. Historia de la democracia</t>
  </si>
  <si>
    <t>Vidas mexicanas. Diez biografias para entender a Mexico</t>
  </si>
  <si>
    <t>La filosofia del derecho</t>
  </si>
  <si>
    <t>Perfil ideologico del siglo XX en Italia</t>
  </si>
  <si>
    <t>Georg Simmel. Edicion revisada</t>
  </si>
  <si>
    <t>La tradicion juridica romanocanonica</t>
  </si>
  <si>
    <t>Pascal</t>
  </si>
  <si>
    <t>El mundo de Odiseo</t>
  </si>
  <si>
    <t>La literatura rusa</t>
  </si>
  <si>
    <t>Gerard de Nerval</t>
  </si>
  <si>
    <t>Oriente y Occidente en tiempos de las cruzadas</t>
  </si>
  <si>
    <t>Mas alla de la economia. Antologia de ensayos</t>
  </si>
  <si>
    <t>Historia de Florencia</t>
  </si>
  <si>
    <t>El estudio cientifico de la felicidad</t>
  </si>
  <si>
    <t>Diseo de mercados</t>
  </si>
  <si>
    <t>Hegel y la sociedad moderna</t>
  </si>
  <si>
    <t>El estilo literario</t>
  </si>
  <si>
    <t>Lautreamont y Sade</t>
  </si>
  <si>
    <t>El filosofo entre los autofagos. Una vision critica de las corrientes actuales de la filosofia</t>
  </si>
  <si>
    <t>Ensayos sobre literatura</t>
  </si>
  <si>
    <t>Dos teorias de la moralidad</t>
  </si>
  <si>
    <t>Conceptos morales</t>
  </si>
  <si>
    <t>La economia de la literatura</t>
  </si>
  <si>
    <t>Critica de la filosofia de las ciencias sociales de Max Weber</t>
  </si>
  <si>
    <t>El nio y la filosofia</t>
  </si>
  <si>
    <t>Tomas Moro</t>
  </si>
  <si>
    <t>La experiencia estetica. ensayos sobre la filosofia del arte y la cultura</t>
  </si>
  <si>
    <t>El comercio internacional</t>
  </si>
  <si>
    <t>Filosofos de la paz y de la guerra. Kant Clausewitz Marx Engels y Tolstoi</t>
  </si>
  <si>
    <t>John Maynard Keynes. Un capitalista revolucionario</t>
  </si>
  <si>
    <t>Firmamentos perdidos.. Arqueoastronomia las estrellas de los pueblos antiguos</t>
  </si>
  <si>
    <t>Los vikingos en la historia</t>
  </si>
  <si>
    <t>El mundo desde sus inicios hasta  a.C.</t>
  </si>
  <si>
    <t>Filosofia de la fisica I. El espacio y el tiempo</t>
  </si>
  <si>
    <t>Ur la ciudad de los caldeos</t>
  </si>
  <si>
    <t>Retorica de la religion. Estudios de logologia</t>
  </si>
  <si>
    <t>Defensa legal contra delitos ambientales</t>
  </si>
  <si>
    <t>La era de la criminalidad</t>
  </si>
  <si>
    <t>Mas alla del Golfo de Mexico</t>
  </si>
  <si>
    <t>Ver en las tinieblas. Narrativa ensayo evocaciones</t>
  </si>
  <si>
    <t>Filosofia de la historia</t>
  </si>
  <si>
    <t>La circulacion de la sangre. La revolucionaria idea de William Harvey</t>
  </si>
  <si>
    <t>Breve historia de la musica</t>
  </si>
  <si>
    <t>Etica y psicoanalisis</t>
  </si>
  <si>
    <t>La profesion de Don Quijote</t>
  </si>
  <si>
    <t>James Joyce en Padua con dos ensayos originales</t>
  </si>
  <si>
    <t>Norbert Elias y los problemas actuales de la sociologia</t>
  </si>
  <si>
    <t>El producto interno bruto. Una historia breve pero entraable</t>
  </si>
  <si>
    <t>La globalizacion de la desigualdad</t>
  </si>
  <si>
    <t>Psicoanalisis y existencialismo</t>
  </si>
  <si>
    <t>Estado gobierno y sociedad. Por una teoria general de la politica</t>
  </si>
  <si>
    <t>Que es el hombre</t>
  </si>
  <si>
    <t>La ciencia fisica en la Edad Media</t>
  </si>
  <si>
    <t>La ciencia de la vida en el siglo XX</t>
  </si>
  <si>
    <t>Lamarck</t>
  </si>
  <si>
    <t>La quimica de la vida Capitulos de la historia de la bioquimica</t>
  </si>
  <si>
    <t>Los condenados de la tierra</t>
  </si>
  <si>
    <t>Breve historia de la computacion</t>
  </si>
  <si>
    <t>Introduccion a las doctrinas politicoeconomicas</t>
  </si>
  <si>
    <t>La rebeldia de pensar</t>
  </si>
  <si>
    <t>Breve historia de la guerra con los Estados Unidos</t>
  </si>
  <si>
    <t>Requiem por Teresa</t>
  </si>
  <si>
    <t>Rafael Buelna. Las caballerias de la Revolucion</t>
  </si>
  <si>
    <t>El laberinto de la soledad Postdata Vuelta a El laberinto de la soledad</t>
  </si>
  <si>
    <t>El sueo la conciencia y la vigilia</t>
  </si>
  <si>
    <t>Orosucio</t>
  </si>
  <si>
    <t>Lo que todo revolucionario debe saber sobre la represion</t>
  </si>
  <si>
    <t>A fuerza de palabras</t>
  </si>
  <si>
    <t>Volver a la piel</t>
  </si>
  <si>
    <t>Escucha yanqui. La Revolucion en Cuba</t>
  </si>
  <si>
    <t>Taberna y otros lugares</t>
  </si>
  <si>
    <t>Antologia personal</t>
  </si>
  <si>
    <t>Humboldt en Mexico</t>
  </si>
  <si>
    <t>Las mujeres del alba</t>
  </si>
  <si>
    <t>Conducir un trailer</t>
  </si>
  <si>
    <t>Canek</t>
  </si>
  <si>
    <t>Luz poniente</t>
  </si>
  <si>
    <t>El pequeo ejercito loco</t>
  </si>
  <si>
    <t>Araceli. La libertad de vivir Nicaragua</t>
  </si>
  <si>
    <t>En los margenes. Rhodakanaty en Mexico</t>
  </si>
  <si>
    <t>Allegro</t>
  </si>
  <si>
    <t>Mirando a los ojos de la muerte. Lo mejor de Pepe Reveles</t>
  </si>
  <si>
    <t>El samurai de la Graflex</t>
  </si>
  <si>
    <t>Pablo con el filo de la hoja</t>
  </si>
  <si>
    <t>El ultimo Hammett</t>
  </si>
  <si>
    <t>Monarcas</t>
  </si>
  <si>
    <t>ROUSSEAU KANT GOETHE FILOSOFIA Y CULTURA EN LA EUROPA DEL SIGLO DE LAS</t>
  </si>
  <si>
    <t>Por una historia conceptual de lo politico. Leccion inaugural en el College de France</t>
  </si>
  <si>
    <t>Claude LeviStrauss</t>
  </si>
  <si>
    <t>EL FUTURO DE NUESTRO PASADO</t>
  </si>
  <si>
    <t>EL BUDISMO   SU ESENCIA Y SU DESARROLLO</t>
  </si>
  <si>
    <t>ARTE Y POESIA</t>
  </si>
  <si>
    <t>CAMINOS DE UTOPIA</t>
  </si>
  <si>
    <t>HISTORIA DE LA ARQUITECTURA</t>
  </si>
  <si>
    <t>Juan Sebastian Bach</t>
  </si>
  <si>
    <t>La nueva sociedad</t>
  </si>
  <si>
    <t>La literatura espaola</t>
  </si>
  <si>
    <t>HISTORIA DE LA FILOSOFIA</t>
  </si>
  <si>
    <t>LOS PRESOCRATICOS</t>
  </si>
  <si>
    <t>LA POESIA</t>
  </si>
  <si>
    <t>LOS AFORISMOS DE KAFKA</t>
  </si>
  <si>
    <t>Historia de la literatura alemana</t>
  </si>
  <si>
    <t>INTRODUCCION AL ESTUDIO DE GRECIA</t>
  </si>
  <si>
    <t>HISTORIA MUNDIAL DE  A</t>
  </si>
  <si>
    <t>INTRODUCCION A LA ECONOMIA</t>
  </si>
  <si>
    <t>HISTORIA DE LA LITERATURA HISPANOAMERICA</t>
  </si>
  <si>
    <t>LA EUROPA DEL SIGLO XIX</t>
  </si>
  <si>
    <t>LOS DE ABAJO</t>
  </si>
  <si>
    <t>HISTORIA DE LA LITERATURA GRIEGA</t>
  </si>
  <si>
    <t>NOVELAS DE MARIANO AZUELA LA MALHORA EL DESQUITE LA LUCIERNAGA</t>
  </si>
  <si>
    <t>LA CORRESPONDENCIA DE LAS ARTES</t>
  </si>
  <si>
    <t>LOS CREADORES DE LA NUEVA FISICA</t>
  </si>
  <si>
    <t>LAS EDADES DE ORO DEL TEATRO</t>
  </si>
  <si>
    <t>REFLEXIONES SOBRE LA HISTORIA UNIVERSAL</t>
  </si>
  <si>
    <t>UTOPIAS DEL RENACIMIENTO UTOPIA LA CIUDAD DEL SOL NUEVA ATLANTIDA</t>
  </si>
  <si>
    <t>MARTIN LUTERO UN DESTINO</t>
  </si>
  <si>
    <t>EL LENGUAJE</t>
  </si>
  <si>
    <t>BREVE HISTORIA DE LA REVOLUCION MEXICANA VOL II</t>
  </si>
  <si>
    <t>Introduccion al existencialismo</t>
  </si>
  <si>
    <t>LOS HEBREOS</t>
  </si>
  <si>
    <t>PASADOS POR AGUA   CUENTOS Y SUCEDIDOS</t>
  </si>
  <si>
    <t>LA TIERRA EN CUATRO TIEMPOS   CUENTOS Y SUCEDIDOS</t>
  </si>
  <si>
    <t>EL IMPERIO BIZANTINO</t>
  </si>
  <si>
    <t>HISTORIA DE LA LITERATURA LATINA</t>
  </si>
  <si>
    <t>EL TORO DE MINOS</t>
  </si>
  <si>
    <t>INTRODUCCION A LA ESTETICA</t>
  </si>
  <si>
    <t>EL DEVENIR DE LAS ARTES</t>
  </si>
  <si>
    <t>QUE ES LA HISTORIA</t>
  </si>
  <si>
    <t>EL LIBERALISMO EUROPEO</t>
  </si>
  <si>
    <t>EL PENSAMIENTO SALVAJE</t>
  </si>
  <si>
    <t>LOS ROLLOS DEL MAR MUERTO</t>
  </si>
  <si>
    <t>VIAJE AL CENTRO DE MEXICO</t>
  </si>
  <si>
    <t>TEATRO</t>
  </si>
  <si>
    <t>ANTOLOGIA</t>
  </si>
  <si>
    <t>EL DUENDE   CUENTOS Y SUCEDIDOS</t>
  </si>
  <si>
    <t>EL GRABADO EN MADERA</t>
  </si>
  <si>
    <t>Y ESTA NOCHE QUE NO ACABA   CUENTOS Y SUCEDIDOS</t>
  </si>
  <si>
    <t>HISTORIA DEL ALFABETO</t>
  </si>
  <si>
    <t>BALZAC</t>
  </si>
  <si>
    <t>LA HISTORIOGRAFIA</t>
  </si>
  <si>
    <t>LA VIDA MISMA SU ORIGEN Y NATURALEZA</t>
  </si>
  <si>
    <t>EL CRISTIANISMO ANTIGUO</t>
  </si>
  <si>
    <t>LOS HIJOS DE YOCASTA   LA HUELLA DE LA MADRE</t>
  </si>
  <si>
    <t>El hombre y la naturaleza en el Renacimiento</t>
  </si>
  <si>
    <t>El libro de la miel</t>
  </si>
  <si>
    <t>KANT VIDA Y DOCTRINA</t>
  </si>
  <si>
    <t>OCHO FILOSOFOS DEL RENACIMIENTO ITALIA</t>
  </si>
  <si>
    <t>Dinero lenguaje y pensamiento la economia literaria y la filosofica desde la Edad Media hasta</t>
  </si>
  <si>
    <t>PROUST</t>
  </si>
  <si>
    <t>LA CREACION</t>
  </si>
  <si>
    <t>Marco Polo</t>
  </si>
  <si>
    <t>MICHELET</t>
  </si>
  <si>
    <t>HUELLAS</t>
  </si>
  <si>
    <t>PIRATAS Y CORSARIOS</t>
  </si>
  <si>
    <t>JAMES JOYCE</t>
  </si>
  <si>
    <t>DEL ESTALLIDO DE LA REVOLUCION AL ASESINATO DE   MADERO UNA VERSION</t>
  </si>
  <si>
    <t>EL PUEBLO DEL SOL</t>
  </si>
  <si>
    <t>Trayectoria de Goethe</t>
  </si>
  <si>
    <t>LIBERALISMO Y DEMOCRACIA</t>
  </si>
  <si>
    <t>NOTAS DE UN ANATOMISTA</t>
  </si>
  <si>
    <t>Del unico modo de atraer a todos los pueblos a la verdadera religion</t>
  </si>
  <si>
    <t>LA CALAVERA</t>
  </si>
  <si>
    <t>DE KAFKA A KAFKA</t>
  </si>
  <si>
    <t>EL LENGUAJE DEL CUERPO</t>
  </si>
  <si>
    <t>LA DINAMICA DEL CAPITALISMO</t>
  </si>
  <si>
    <t>COMO ESCUCHAR LA MUSICA</t>
  </si>
  <si>
    <t>EL AIRE Y LOS SUEOS</t>
  </si>
  <si>
    <t>LA MUSICA COMO PROCESO HISTORICO DE SU INVENCION</t>
  </si>
  <si>
    <t>LA LUZ DE MEXICO</t>
  </si>
  <si>
    <t>LA DIPLOMACIA</t>
  </si>
  <si>
    <t>LA DANZA Y EL BALLET</t>
  </si>
  <si>
    <t>TEORIA DEL DERECHO</t>
  </si>
  <si>
    <t>Eclipse de Dios. Estudios sobre las relaciones entre religion y filosofia</t>
  </si>
  <si>
    <t>Ulises y las sirenas  estudios sobre racionalidad e irracionalidad</t>
  </si>
  <si>
    <t>JOSE ORTEGA Y GASSET</t>
  </si>
  <si>
    <t>LOS ORIGENES DE LA CIVILIZACION</t>
  </si>
  <si>
    <t>LAUTREAMONT</t>
  </si>
  <si>
    <t>EL DERECHO DE SOAR</t>
  </si>
  <si>
    <t>LA POETICA DE LA ENSOACION</t>
  </si>
  <si>
    <t>BENZULUL</t>
  </si>
  <si>
    <t>INVITACION A KEYNES</t>
  </si>
  <si>
    <t>EUROPA Y LA EXPANSION DEL MUNDO</t>
  </si>
  <si>
    <t>MORELOS</t>
  </si>
  <si>
    <t>ASALTO NOCTURNO</t>
  </si>
  <si>
    <t>La intuicion del instante</t>
  </si>
  <si>
    <t>ACCION Y REACCION  VIDA Y AVENTURAS DE UNA PAREJA</t>
  </si>
  <si>
    <t>INTRODUCCION A LA HISTORIA</t>
  </si>
  <si>
    <t>HISTORIA DE LA INDIA I</t>
  </si>
  <si>
    <t>HISTORIA DE LA INDIA II</t>
  </si>
  <si>
    <t>HISTORIA DE LA RADIO Y LA TELEVISION</t>
  </si>
  <si>
    <t>La adivinacion en la antigedad</t>
  </si>
  <si>
    <t>LA BIOLOGIA EN EL SIGLO XIX PROBLEMAS EN FORMA FUNCION Y</t>
  </si>
  <si>
    <t>INTRODUCCION A LA FILOSOFIA</t>
  </si>
  <si>
    <t>HISTORIA Y TROPOLOGIA ASCENSO Y CAIDA DE LA METAFORA</t>
  </si>
  <si>
    <t>LEON BLOY MISTICO DEL DOLOR</t>
  </si>
  <si>
    <t>LLAMADO NERVAL</t>
  </si>
  <si>
    <t>EL FILOSOFO Y EL MERCADER FILOSOFIA DERECHO Y ECONOMIA EN LA OBRA DE</t>
  </si>
  <si>
    <t>HISTORIADORES E HISTORIOGRAFIA DE LA ANT</t>
  </si>
  <si>
    <t>TOPOGRAFIA DE LO INSOLITO LA MAGIA Y LO FANTASTICO LITERARIO EN LA</t>
  </si>
  <si>
    <t>SIETE CLASES DE AMBIGUEDAD</t>
  </si>
  <si>
    <t>VIDA Y OBRA DE RAMON LLULL  FILOSOFIA Y MISTICA</t>
  </si>
  <si>
    <t>LA IDENTIDAD CATALANA CONTEMPORANEA</t>
  </si>
  <si>
    <t>LA TIERRA Y LAS ENSOACIONES DEL REPOSO</t>
  </si>
  <si>
    <t>MANUAL DEL FAIR PLAY</t>
  </si>
  <si>
    <t>LA EPOPEYA DE MEXICO I</t>
  </si>
  <si>
    <t>POR QUE LA HISTORIA</t>
  </si>
  <si>
    <t>QUE ES EL LENGUAJE</t>
  </si>
  <si>
    <t>BOCA DE LA NECESIDAD</t>
  </si>
  <si>
    <t>INTRODUCCION A LA FILOSOFIA MORAL</t>
  </si>
  <si>
    <t>TEORIA GENERAL DE LA HISTORIA DEL ARTE</t>
  </si>
  <si>
    <t>LAS COMPETENCIAS EN LA EDUCACION UN BALANCE</t>
  </si>
  <si>
    <t>AL PIE DE LA LETRA   ENTREVISTAS CON ESCRITORES</t>
  </si>
  <si>
    <t>LEONARDO</t>
  </si>
  <si>
    <t>MOVIMIENTO RITMO Y MUSICA     UNA BIOGRAFIA DE GLORIA CONTRERAS</t>
  </si>
  <si>
    <t>Henry Adams y la tragedia del poder norteamericano</t>
  </si>
  <si>
    <t>COMO DERROTE A ...Y OTROS CUENTOS</t>
  </si>
  <si>
    <t>LA REVOLUCION INDUSTRIAL</t>
  </si>
  <si>
    <t>Los centauros en los origenes de la violencia masculina</t>
  </si>
  <si>
    <t>Hombres y máquinas</t>
  </si>
  <si>
    <t>Francisco Zarco y la libertad de expresión</t>
  </si>
  <si>
    <t>Colección de Comic's</t>
  </si>
  <si>
    <t>LA INQUISICION ESPAÑOLA</t>
  </si>
  <si>
    <t>La Ciudad de México una historia</t>
  </si>
  <si>
    <t>Drogas narcotráfico y poder en América Latina</t>
  </si>
  <si>
    <t>LA CAMPANA</t>
  </si>
  <si>
    <t>No. Stand</t>
  </si>
  <si>
    <t>Licenciatura en Cultura Física y deporte</t>
  </si>
  <si>
    <t>G00477</t>
  </si>
  <si>
    <t>Maestría e Tecnologías para el aprendizaje</t>
  </si>
  <si>
    <t>ECOE Ediciones</t>
  </si>
  <si>
    <t>J15</t>
  </si>
  <si>
    <t>E-75956</t>
  </si>
  <si>
    <t>Manual Moderno</t>
  </si>
  <si>
    <t>Licenciatura en Trabajo social</t>
  </si>
  <si>
    <t>OOC 004642</t>
  </si>
  <si>
    <t>Ediciones culturales PAIDÓS</t>
  </si>
  <si>
    <t>D 37765</t>
  </si>
  <si>
    <t>F-916</t>
  </si>
  <si>
    <t>RDD02270</t>
  </si>
  <si>
    <t>Universidad Autónoma Metropolitana</t>
  </si>
  <si>
    <t>SuTUdG</t>
  </si>
  <si>
    <t>FV00002652</t>
  </si>
  <si>
    <t>Cuéllar Ayala</t>
  </si>
  <si>
    <t>F00249</t>
  </si>
  <si>
    <t>Comercializadora de libros universitarios</t>
  </si>
  <si>
    <t>H10</t>
  </si>
  <si>
    <t>Universidad Nacional Autónoma de México</t>
  </si>
  <si>
    <t>Editorial Trillas</t>
  </si>
  <si>
    <t>B1116</t>
  </si>
  <si>
    <t>El Colegio de la Frontera Norte</t>
  </si>
  <si>
    <t>Educal Time Selecciones del readers Digest</t>
  </si>
  <si>
    <t>A000035</t>
  </si>
  <si>
    <t>Sintitulo editorial</t>
  </si>
  <si>
    <t>F 5680</t>
  </si>
  <si>
    <t>Licenciatura en Agronegocios</t>
  </si>
  <si>
    <t>D1</t>
  </si>
  <si>
    <t>F 00261</t>
  </si>
  <si>
    <t>FA 19850</t>
  </si>
  <si>
    <t>RGS Libros</t>
  </si>
  <si>
    <t>KK1</t>
  </si>
  <si>
    <t>F 419DF</t>
  </si>
  <si>
    <t>Porrúa</t>
  </si>
  <si>
    <t>B10</t>
  </si>
  <si>
    <t>FA 19853</t>
  </si>
  <si>
    <t>Licenciatura en Medicina Veterinaria y Zootecnia</t>
  </si>
  <si>
    <t>PRH33 854</t>
  </si>
  <si>
    <t>Licenciatura en Periodismo</t>
  </si>
  <si>
    <t>F1</t>
  </si>
  <si>
    <t>PRH33 855</t>
  </si>
  <si>
    <t>Grupo Educativo Minerva</t>
  </si>
  <si>
    <t>Licenciatura en Agrobiotecnología</t>
  </si>
  <si>
    <t>FE06C2</t>
  </si>
  <si>
    <t>Culturales Cuauhtémoc</t>
  </si>
  <si>
    <t>FA 19864</t>
  </si>
  <si>
    <t>F 5682</t>
  </si>
  <si>
    <t>Licenciatura en Negocios Internacionales</t>
  </si>
  <si>
    <t>F 00274</t>
  </si>
  <si>
    <t>FILG19-38</t>
  </si>
  <si>
    <t>Parcifal</t>
  </si>
  <si>
    <t>H5</t>
  </si>
  <si>
    <t>I-0090781145</t>
  </si>
  <si>
    <t>D2</t>
  </si>
  <si>
    <t>I-0090781646</t>
  </si>
  <si>
    <t>Porrua</t>
  </si>
  <si>
    <t>F 5690</t>
  </si>
  <si>
    <t>FA 19858</t>
  </si>
  <si>
    <t>Ingeniería en Sistemas Biológicos</t>
  </si>
  <si>
    <t>Licenciatura en Telemática</t>
  </si>
  <si>
    <t>I5</t>
  </si>
  <si>
    <t>FA19 646</t>
  </si>
  <si>
    <t>Grupo Rama de la U</t>
  </si>
  <si>
    <t>DFA19 647</t>
  </si>
  <si>
    <t>FF 1050</t>
  </si>
  <si>
    <t>FF 1049</t>
  </si>
  <si>
    <t>I 0090782171</t>
  </si>
  <si>
    <t>Licenciatura en Abogado</t>
  </si>
  <si>
    <t>F 3070</t>
  </si>
  <si>
    <t>Flores Editor y Distribuidor</t>
  </si>
  <si>
    <t>Marcelo Alberto Maciel Sosa / Seguridad y defensa</t>
  </si>
  <si>
    <t>M15</t>
  </si>
  <si>
    <t>Do fiscal editores SA de CV</t>
  </si>
  <si>
    <t>FEF 383</t>
  </si>
  <si>
    <t>Dijuris Armando Télles Reyes</t>
  </si>
  <si>
    <t>RP 3350</t>
  </si>
  <si>
    <t>Instituto Nacional de Salud Pública</t>
  </si>
  <si>
    <t>Maestría en Salud Pública</t>
  </si>
  <si>
    <t>F 00252</t>
  </si>
  <si>
    <t>Gonvill</t>
  </si>
  <si>
    <t>J14</t>
  </si>
  <si>
    <t>FER2220</t>
  </si>
  <si>
    <t>Colofón</t>
  </si>
  <si>
    <t>D6</t>
  </si>
  <si>
    <t>E-75871</t>
  </si>
  <si>
    <t>J7</t>
  </si>
  <si>
    <t>X 10765</t>
  </si>
  <si>
    <t>Maestría en Administración</t>
  </si>
  <si>
    <t>JP1348</t>
  </si>
  <si>
    <t>EVF 292</t>
  </si>
  <si>
    <t>Ingeniería en Geofísica</t>
  </si>
  <si>
    <t>F00341</t>
  </si>
  <si>
    <t>Mundi prensa Paraninfo</t>
  </si>
  <si>
    <t>Trilce</t>
  </si>
  <si>
    <t>Licenciatura en Desarrollo Turístico Sustentable</t>
  </si>
  <si>
    <t>J22</t>
  </si>
  <si>
    <t>A 75</t>
  </si>
  <si>
    <t>Libra sistemas</t>
  </si>
  <si>
    <t>L58</t>
  </si>
  <si>
    <t>Licenciatura en Letras Hispánicas</t>
  </si>
  <si>
    <t>FFIL-6329</t>
  </si>
  <si>
    <t>FFIL-6319</t>
  </si>
  <si>
    <t>Grisel García Cortes</t>
  </si>
  <si>
    <t>Biblioteca Comic's</t>
  </si>
  <si>
    <t>Empresa Distribuidora FEDS SA de CV</t>
  </si>
  <si>
    <t>Mandaron el material, debemos el pago</t>
  </si>
  <si>
    <t>Licenciatura en Seguridad Laboral, PCy E</t>
  </si>
  <si>
    <t>MATEMÁTICAS I. CÁLCULO DIFERENCIAL</t>
  </si>
  <si>
    <t>RON LARSON, BRUCE EDWARDS, JOEL IBARRA</t>
  </si>
  <si>
    <t>MATEMÁTICAS II. CÁLCULO INTEGRAL</t>
  </si>
  <si>
    <t>ESTADÍSTICA PARA NEGOCIOS Y ECONOMÍA</t>
  </si>
  <si>
    <t>DAVID R. ANDERSON, DENNIS J. SWEENEY, THOMAS A.</t>
  </si>
  <si>
    <t>LOGÍSTICA INTERNACIONAL</t>
  </si>
  <si>
    <t>INTRODUCCIÓN A LA TEORÍA GENERAL DE LA ADMINISTRACIÓN</t>
  </si>
  <si>
    <t>PERRE, DAVID</t>
  </si>
  <si>
    <t>CHIAVENATO IDALBERTO</t>
  </si>
  <si>
    <t>ECISA</t>
  </si>
  <si>
    <t>LIBROS DE LECTURA Y RECURSOS SISTEMA INTEGRAL DE LECTURA RÁPIDA</t>
  </si>
  <si>
    <t>LIBROS DE LECTURA Y RECURSOS  FORMACIONES EN TIEMPOS DE CAMBIO</t>
  </si>
  <si>
    <t>COLECCIÓN DE COMICS</t>
  </si>
  <si>
    <t>Grisel</t>
  </si>
  <si>
    <t>ADMINISTRACIÓN DE SERVICIOS 3ED</t>
  </si>
  <si>
    <t>LOVELOCK CHRISTOPHER</t>
  </si>
  <si>
    <t>MÉTODOS CUANTITATIVOS PARA LOS NEGOCIOS</t>
  </si>
  <si>
    <t>RENDER STEIR</t>
  </si>
  <si>
    <t>LEAN SIX SIGMA</t>
  </si>
  <si>
    <t>PROYECT INVERSION</t>
  </si>
  <si>
    <t>ESTADOS FINANCIEROS Y CD</t>
  </si>
  <si>
    <t>BENTLEY W</t>
  </si>
  <si>
    <t>ARAUJO AR</t>
  </si>
  <si>
    <t>DELGADO C</t>
  </si>
  <si>
    <t>INSTITUTO NACIONAL DE SALUD PÚBLICA</t>
  </si>
  <si>
    <t>EPIDEMIOLOGÍA, DISEÑO Y ANÁLISIS DE ESTUDIOS 2DA EDICIÓN</t>
  </si>
  <si>
    <t>MÉTODOS Y HERRAMIENTAS PARA LA MONITORIZACIÓN DE LA CALIDAD EN SERVICIO Y SALUD</t>
  </si>
  <si>
    <t>ANATOMÍA HUMANA TOMO 1</t>
  </si>
  <si>
    <t>ANATOMÍA HUMANA TOMO 2</t>
  </si>
  <si>
    <t>Programa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</si>
</sst>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_-&quot;$&quot;* #,##0.000_-;\-&quot;$&quot;* #,##0.0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212121"/>
      <name val="Calibri"/>
      <family val="2"/>
    </font>
    <font>
      <sz val="11"/>
      <color rgb="FF21212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6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5">
    <xf numFmtId="0" fontId="0" fillId="0" borderId="0" xfId="0"/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2" fillId="0" borderId="0" xfId="1" applyFont="1"/>
    <xf numFmtId="0" fontId="0" fillId="4" borderId="4" xfId="0" applyFill="1" applyBorder="1"/>
    <xf numFmtId="44" fontId="0" fillId="4" borderId="4" xfId="1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4" fontId="0" fillId="0" borderId="4" xfId="1" applyFont="1" applyBorder="1"/>
    <xf numFmtId="0" fontId="4" fillId="0" borderId="0" xfId="0" applyFont="1" applyAlignment="1">
      <alignment horizontal="left"/>
    </xf>
    <xf numFmtId="0" fontId="4" fillId="5" borderId="4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1" xfId="0" applyBorder="1"/>
    <xf numFmtId="0" fontId="0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44" fontId="0" fillId="0" borderId="4" xfId="1" applyFont="1" applyBorder="1" applyAlignment="1"/>
    <xf numFmtId="14" fontId="0" fillId="0" borderId="4" xfId="0" applyNumberFormat="1" applyBorder="1" applyAlignment="1">
      <alignment horizontal="center"/>
    </xf>
    <xf numFmtId="0" fontId="0" fillId="0" borderId="0" xfId="0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/>
    <xf numFmtId="0" fontId="2" fillId="7" borderId="4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6" borderId="0" xfId="0" applyFont="1" applyFill="1"/>
    <xf numFmtId="0" fontId="0" fillId="6" borderId="0" xfId="0" applyFill="1"/>
    <xf numFmtId="1" fontId="3" fillId="6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8" borderId="0" xfId="0" applyFill="1" applyBorder="1" applyAlignment="1">
      <alignment horizontal="center"/>
    </xf>
    <xf numFmtId="0" fontId="8" fillId="8" borderId="0" xfId="0" applyFont="1" applyFill="1"/>
    <xf numFmtId="44" fontId="2" fillId="0" borderId="0" xfId="0" applyNumberFormat="1" applyFont="1"/>
    <xf numFmtId="0" fontId="6" fillId="9" borderId="0" xfId="0" applyFont="1" applyFill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9" borderId="0" xfId="0" applyFill="1" applyBorder="1" applyAlignment="1"/>
    <xf numFmtId="0" fontId="0" fillId="9" borderId="0" xfId="0" applyFill="1" applyBorder="1" applyAlignment="1">
      <alignment horizontal="center"/>
    </xf>
    <xf numFmtId="0" fontId="0" fillId="10" borderId="0" xfId="0" applyFill="1"/>
    <xf numFmtId="0" fontId="0" fillId="10" borderId="0" xfId="0" applyFill="1" applyBorder="1" applyAlignment="1">
      <alignment horizontal="center"/>
    </xf>
    <xf numFmtId="0" fontId="9" fillId="11" borderId="4" xfId="0" applyFont="1" applyFill="1" applyBorder="1"/>
    <xf numFmtId="164" fontId="9" fillId="11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0" fontId="8" fillId="10" borderId="0" xfId="0" applyFont="1" applyFill="1"/>
    <xf numFmtId="0" fontId="0" fillId="9" borderId="0" xfId="0" applyFill="1" applyAlignment="1">
      <alignment horizontal="center"/>
    </xf>
    <xf numFmtId="164" fontId="2" fillId="9" borderId="0" xfId="0" applyNumberFormat="1" applyFont="1" applyFill="1" applyAlignment="1">
      <alignment horizontal="center"/>
    </xf>
    <xf numFmtId="44" fontId="9" fillId="11" borderId="4" xfId="0" applyNumberFormat="1" applyFont="1" applyFill="1" applyBorder="1"/>
    <xf numFmtId="0" fontId="0" fillId="8" borderId="0" xfId="0" applyFill="1" applyAlignment="1">
      <alignment horizontal="center"/>
    </xf>
    <xf numFmtId="1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1" fontId="2" fillId="6" borderId="0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Alignment="1">
      <alignment horizontal="center"/>
    </xf>
    <xf numFmtId="1" fontId="10" fillId="6" borderId="0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44" fontId="1" fillId="0" borderId="0" xfId="1" applyFont="1"/>
    <xf numFmtId="0" fontId="2" fillId="0" borderId="6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6" borderId="0" xfId="0" applyFill="1" applyBorder="1"/>
    <xf numFmtId="0" fontId="11" fillId="6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4" xfId="0" applyBorder="1" applyAlignment="1">
      <alignment wrapText="1"/>
    </xf>
    <xf numFmtId="44" fontId="0" fillId="0" borderId="5" xfId="1" applyFont="1" applyBorder="1"/>
    <xf numFmtId="0" fontId="2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wrapText="1"/>
    </xf>
    <xf numFmtId="0" fontId="0" fillId="4" borderId="4" xfId="0" applyFill="1" applyBorder="1" applyAlignment="1">
      <alignment horizontal="center"/>
    </xf>
    <xf numFmtId="4" fontId="0" fillId="0" borderId="0" xfId="0" applyNumberFormat="1"/>
    <xf numFmtId="44" fontId="0" fillId="0" borderId="0" xfId="0" applyNumberFormat="1"/>
    <xf numFmtId="164" fontId="9" fillId="11" borderId="1" xfId="0" applyNumberFormat="1" applyFont="1" applyFill="1" applyBorder="1"/>
    <xf numFmtId="0" fontId="0" fillId="7" borderId="7" xfId="0" applyFill="1" applyBorder="1"/>
    <xf numFmtId="44" fontId="0" fillId="7" borderId="8" xfId="1" applyFont="1" applyFill="1" applyBorder="1"/>
    <xf numFmtId="0" fontId="0" fillId="7" borderId="7" xfId="0" applyFill="1" applyBorder="1" applyAlignment="1">
      <alignment horizontal="center"/>
    </xf>
    <xf numFmtId="44" fontId="0" fillId="7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0" xfId="1" applyFont="1" applyFill="1"/>
    <xf numFmtId="0" fontId="0" fillId="0" borderId="0" xfId="0" applyAlignment="1">
      <alignment horizontal="left"/>
    </xf>
    <xf numFmtId="0" fontId="0" fillId="10" borderId="0" xfId="0" applyFill="1" applyAlignment="1">
      <alignment horizontal="center"/>
    </xf>
    <xf numFmtId="44" fontId="2" fillId="7" borderId="0" xfId="1" applyFont="1" applyFill="1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0" fillId="0" borderId="0" xfId="1" applyNumberFormat="1" applyFont="1"/>
    <xf numFmtId="44" fontId="0" fillId="9" borderId="0" xfId="1" applyFont="1" applyFill="1"/>
    <xf numFmtId="0" fontId="11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 indent="1"/>
    </xf>
    <xf numFmtId="0" fontId="17" fillId="0" borderId="0" xfId="0" applyFont="1" applyAlignment="1">
      <alignment horizontal="right" vertical="center"/>
    </xf>
    <xf numFmtId="44" fontId="11" fillId="0" borderId="0" xfId="1" applyFont="1"/>
    <xf numFmtId="44" fontId="17" fillId="0" borderId="0" xfId="1" applyFont="1" applyAlignment="1">
      <alignment vertical="center"/>
    </xf>
    <xf numFmtId="44" fontId="17" fillId="0" borderId="0" xfId="1" applyFont="1" applyAlignment="1">
      <alignment horizontal="right" vertical="center"/>
    </xf>
    <xf numFmtId="44" fontId="17" fillId="0" borderId="11" xfId="1" applyFont="1" applyBorder="1" applyAlignment="1">
      <alignment horizontal="right" vertical="center" wrapText="1" indent="1"/>
    </xf>
    <xf numFmtId="44" fontId="11" fillId="0" borderId="0" xfId="1" applyFont="1" applyFill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0" borderId="0" xfId="0"/>
    <xf numFmtId="0" fontId="0" fillId="0" borderId="0" xfId="0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/>
    <xf numFmtId="0" fontId="0" fillId="7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44" fontId="0" fillId="0" borderId="17" xfId="3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4" fontId="0" fillId="0" borderId="0" xfId="0" applyNumberFormat="1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wrapText="1"/>
    </xf>
    <xf numFmtId="44" fontId="2" fillId="0" borderId="0" xfId="1" applyFont="1" applyFill="1" applyBorder="1"/>
    <xf numFmtId="44" fontId="0" fillId="0" borderId="4" xfId="3" applyFont="1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44" fontId="0" fillId="0" borderId="12" xfId="3" applyFont="1" applyFill="1" applyBorder="1"/>
    <xf numFmtId="0" fontId="0" fillId="0" borderId="13" xfId="0" applyFill="1" applyBorder="1" applyAlignment="1">
      <alignment horizontal="center"/>
    </xf>
    <xf numFmtId="44" fontId="0" fillId="0" borderId="14" xfId="3" applyFont="1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44" fontId="0" fillId="0" borderId="17" xfId="3" applyFont="1" applyFill="1" applyBorder="1"/>
    <xf numFmtId="0" fontId="0" fillId="0" borderId="17" xfId="0" applyFill="1" applyBorder="1" applyAlignment="1">
      <alignment horizontal="center"/>
    </xf>
    <xf numFmtId="44" fontId="0" fillId="0" borderId="10" xfId="0" applyNumberFormat="1" applyFill="1" applyBorder="1"/>
    <xf numFmtId="0" fontId="0" fillId="0" borderId="6" xfId="0" applyFill="1" applyBorder="1"/>
    <xf numFmtId="44" fontId="0" fillId="0" borderId="6" xfId="3" applyFont="1" applyFill="1" applyBorder="1"/>
    <xf numFmtId="44" fontId="0" fillId="0" borderId="9" xfId="0" applyNumberFormat="1" applyFill="1" applyBorder="1"/>
    <xf numFmtId="0" fontId="0" fillId="0" borderId="15" xfId="0" applyFill="1" applyBorder="1" applyAlignment="1">
      <alignment horizontal="center"/>
    </xf>
    <xf numFmtId="44" fontId="0" fillId="0" borderId="24" xfId="3" applyFont="1" applyFill="1" applyBorder="1"/>
    <xf numFmtId="44" fontId="0" fillId="0" borderId="0" xfId="0" applyNumberFormat="1" applyFill="1" applyBorder="1"/>
    <xf numFmtId="0" fontId="0" fillId="0" borderId="5" xfId="0" applyFill="1" applyBorder="1"/>
    <xf numFmtId="44" fontId="0" fillId="0" borderId="5" xfId="3" applyFont="1" applyFill="1" applyBorder="1"/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44" fontId="0" fillId="0" borderId="19" xfId="3" applyFont="1" applyFill="1" applyBorder="1"/>
    <xf numFmtId="0" fontId="0" fillId="0" borderId="1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/>
    <xf numFmtId="44" fontId="0" fillId="0" borderId="23" xfId="3" applyFont="1" applyFill="1" applyBorder="1"/>
    <xf numFmtId="0" fontId="0" fillId="0" borderId="2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/>
    <xf numFmtId="44" fontId="0" fillId="0" borderId="21" xfId="3" applyFont="1" applyFill="1" applyBorder="1"/>
    <xf numFmtId="0" fontId="0" fillId="0" borderId="21" xfId="0" applyFill="1" applyBorder="1" applyAlignment="1">
      <alignment horizontal="center"/>
    </xf>
    <xf numFmtId="0" fontId="0" fillId="0" borderId="13" xfId="0" applyFill="1" applyBorder="1"/>
    <xf numFmtId="0" fontId="0" fillId="0" borderId="4" xfId="0" applyFill="1" applyBorder="1" applyAlignment="1">
      <alignment wrapText="1"/>
    </xf>
    <xf numFmtId="0" fontId="0" fillId="0" borderId="26" xfId="0" applyFill="1" applyBorder="1" applyAlignment="1">
      <alignment horizontal="center"/>
    </xf>
    <xf numFmtId="0" fontId="0" fillId="0" borderId="12" xfId="0" applyFill="1" applyBorder="1" applyAlignment="1">
      <alignment wrapText="1"/>
    </xf>
    <xf numFmtId="0" fontId="0" fillId="0" borderId="15" xfId="0" applyFill="1" applyBorder="1"/>
    <xf numFmtId="0" fontId="0" fillId="0" borderId="25" xfId="0" applyFill="1" applyBorder="1" applyAlignment="1">
      <alignment horizontal="center"/>
    </xf>
    <xf numFmtId="44" fontId="0" fillId="0" borderId="9" xfId="0" applyNumberFormat="1" applyFill="1" applyBorder="1"/>
    <xf numFmtId="4" fontId="0" fillId="0" borderId="4" xfId="0" applyNumberFormat="1" applyFill="1" applyBorder="1"/>
    <xf numFmtId="44" fontId="2" fillId="0" borderId="0" xfId="3" applyFont="1" applyFill="1"/>
    <xf numFmtId="44" fontId="0" fillId="0" borderId="0" xfId="3" applyFont="1" applyFill="1"/>
    <xf numFmtId="44" fontId="0" fillId="0" borderId="0" xfId="3" applyFont="1" applyFill="1" applyBorder="1"/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44" fontId="2" fillId="0" borderId="0" xfId="1" applyFont="1" applyFill="1"/>
    <xf numFmtId="44" fontId="0" fillId="0" borderId="0" xfId="0" applyNumberFormat="1" applyFill="1"/>
    <xf numFmtId="0" fontId="2" fillId="7" borderId="0" xfId="0" applyFont="1" applyFill="1" applyAlignment="1">
      <alignment horizontal="center"/>
    </xf>
    <xf numFmtId="44" fontId="0" fillId="7" borderId="0" xfId="1" applyFont="1" applyFill="1"/>
    <xf numFmtId="44" fontId="2" fillId="7" borderId="0" xfId="0" applyNumberFormat="1" applyFont="1" applyFill="1"/>
    <xf numFmtId="0" fontId="2" fillId="7" borderId="0" xfId="0" applyFont="1" applyFill="1"/>
    <xf numFmtId="8" fontId="0" fillId="0" borderId="0" xfId="0" applyNumberFormat="1"/>
    <xf numFmtId="0" fontId="0" fillId="13" borderId="0" xfId="0" applyFill="1"/>
    <xf numFmtId="0" fontId="0" fillId="14" borderId="0" xfId="0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8" fontId="13" fillId="0" borderId="0" xfId="0" applyNumberFormat="1" applyFont="1" applyFill="1" applyBorder="1" applyAlignment="1">
      <alignment vertical="center"/>
    </xf>
    <xf numFmtId="8" fontId="13" fillId="0" borderId="0" xfId="0" applyNumberFormat="1" applyFont="1" applyFill="1" applyBorder="1" applyAlignment="1">
      <alignment horizontal="right" vertical="center"/>
    </xf>
    <xf numFmtId="8" fontId="19" fillId="0" borderId="0" xfId="0" applyNumberFormat="1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vertical="center"/>
    </xf>
    <xf numFmtId="8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8" fontId="16" fillId="0" borderId="0" xfId="0" applyNumberFormat="1" applyFont="1" applyFill="1" applyBorder="1" applyAlignment="1">
      <alignment vertical="center"/>
    </xf>
    <xf numFmtId="8" fontId="16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8" fontId="2" fillId="0" borderId="0" xfId="0" applyNumberFormat="1" applyFont="1" applyFill="1" applyBorder="1" applyAlignment="1"/>
    <xf numFmtId="8" fontId="20" fillId="0" borderId="0" xfId="0" applyNumberFormat="1" applyFont="1" applyFill="1" applyBorder="1" applyAlignment="1">
      <alignment horizontal="justify" vertical="center"/>
    </xf>
    <xf numFmtId="8" fontId="0" fillId="0" borderId="0" xfId="0" applyNumberFormat="1" applyFill="1" applyBorder="1"/>
    <xf numFmtId="0" fontId="0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1" applyNumberFormat="1" applyFont="1" applyBorder="1"/>
    <xf numFmtId="0" fontId="2" fillId="0" borderId="4" xfId="0" applyFont="1" applyBorder="1"/>
    <xf numFmtId="0" fontId="0" fillId="0" borderId="5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1" xfId="0" applyFill="1" applyBorder="1"/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0" fillId="0" borderId="9" xfId="0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0" fillId="0" borderId="31" xfId="0" applyNumberFormat="1" applyBorder="1" applyAlignment="1">
      <alignment horizontal="center"/>
    </xf>
    <xf numFmtId="44" fontId="0" fillId="0" borderId="31" xfId="0" applyNumberFormat="1" applyFill="1" applyBorder="1" applyAlignment="1">
      <alignment horizontal="center"/>
    </xf>
    <xf numFmtId="0" fontId="0" fillId="0" borderId="31" xfId="0" applyBorder="1"/>
    <xf numFmtId="44" fontId="0" fillId="0" borderId="31" xfId="1" applyFon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9" xfId="1" applyNumberFormat="1" applyFont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3" xfId="1" applyNumberFormat="1" applyFont="1" applyFill="1" applyBorder="1" applyAlignment="1">
      <alignment horizontal="center"/>
    </xf>
    <xf numFmtId="0" fontId="0" fillId="0" borderId="3" xfId="1" applyNumberFormat="1" applyFont="1" applyBorder="1"/>
    <xf numFmtId="0" fontId="0" fillId="0" borderId="9" xfId="0" applyBorder="1" applyAlignment="1">
      <alignment horizontal="center" wrapText="1"/>
    </xf>
    <xf numFmtId="44" fontId="0" fillId="0" borderId="30" xfId="1" applyFont="1" applyBorder="1" applyAlignment="1">
      <alignment horizontal="center"/>
    </xf>
    <xf numFmtId="44" fontId="0" fillId="0" borderId="31" xfId="1" applyFont="1" applyBorder="1" applyAlignment="1">
      <alignment horizontal="center"/>
    </xf>
    <xf numFmtId="44" fontId="0" fillId="0" borderId="31" xfId="1" applyFont="1" applyFill="1" applyBorder="1" applyAlignment="1">
      <alignment horizontal="center"/>
    </xf>
    <xf numFmtId="44" fontId="0" fillId="0" borderId="32" xfId="1" applyFont="1" applyBorder="1"/>
    <xf numFmtId="0" fontId="2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0" fillId="0" borderId="30" xfId="0" applyNumberFormat="1" applyBorder="1"/>
    <xf numFmtId="44" fontId="0" fillId="0" borderId="31" xfId="0" applyNumberFormat="1" applyBorder="1"/>
    <xf numFmtId="44" fontId="0" fillId="0" borderId="32" xfId="0" applyNumberFormat="1" applyBorder="1"/>
    <xf numFmtId="0" fontId="9" fillId="6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/>
    </xf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887</xdr:row>
      <xdr:rowOff>0</xdr:rowOff>
    </xdr:from>
    <xdr:to>
      <xdr:col>7</xdr:col>
      <xdr:colOff>469900</xdr:colOff>
      <xdr:row>887</xdr:row>
      <xdr:rowOff>139700</xdr:rowOff>
    </xdr:to>
    <xdr:grpSp>
      <xdr:nvGrpSpPr>
        <xdr:cNvPr id="172" name="Group 80266"/>
        <xdr:cNvGrpSpPr/>
      </xdr:nvGrpSpPr>
      <xdr:grpSpPr>
        <a:xfrm>
          <a:off x="1752600" y="173783625"/>
          <a:ext cx="9652000" cy="139700"/>
          <a:chOff x="0" y="0"/>
          <a:chExt cx="9652000" cy="139700"/>
        </a:xfrm>
      </xdr:grpSpPr>
      <xdr:sp macro="" textlink="">
        <xdr:nvSpPr>
          <xdr:cNvPr id="173" name="Shape 5394"/>
          <xdr:cNvSpPr/>
        </xdr:nvSpPr>
        <xdr:spPr>
          <a:xfrm>
            <a:off x="0" y="0"/>
            <a:ext cx="1341120" cy="139700"/>
          </a:xfrm>
          <a:custGeom>
            <a:avLst/>
            <a:gdLst/>
            <a:ahLst/>
            <a:cxnLst/>
            <a:rect l="0" t="0" r="0" b="0"/>
            <a:pathLst>
              <a:path w="1341120" h="139700">
                <a:moveTo>
                  <a:pt x="0" y="0"/>
                </a:moveTo>
                <a:lnTo>
                  <a:pt x="1341120" y="0"/>
                </a:lnTo>
                <a:lnTo>
                  <a:pt x="1341120" y="139700"/>
                </a:lnTo>
                <a:lnTo>
                  <a:pt x="0" y="139700"/>
                </a:lnTo>
                <a:lnTo>
                  <a:pt x="0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MX"/>
          </a:p>
        </xdr:txBody>
      </xdr:sp>
      <xdr:sp macro="" textlink="">
        <xdr:nvSpPr>
          <xdr:cNvPr id="174" name="Shape 5395"/>
          <xdr:cNvSpPr/>
        </xdr:nvSpPr>
        <xdr:spPr>
          <a:xfrm>
            <a:off x="1341120" y="0"/>
            <a:ext cx="5364481" cy="139700"/>
          </a:xfrm>
          <a:custGeom>
            <a:avLst/>
            <a:gdLst/>
            <a:ahLst/>
            <a:cxnLst/>
            <a:rect l="0" t="0" r="0" b="0"/>
            <a:pathLst>
              <a:path w="5364481" h="139700">
                <a:moveTo>
                  <a:pt x="0" y="0"/>
                </a:moveTo>
                <a:lnTo>
                  <a:pt x="5364481" y="0"/>
                </a:lnTo>
                <a:lnTo>
                  <a:pt x="5364481" y="139700"/>
                </a:lnTo>
                <a:lnTo>
                  <a:pt x="0" y="139700"/>
                </a:lnTo>
                <a:lnTo>
                  <a:pt x="0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MX"/>
          </a:p>
        </xdr:txBody>
      </xdr:sp>
      <xdr:sp macro="" textlink="">
        <xdr:nvSpPr>
          <xdr:cNvPr id="175" name="Shape 5398"/>
          <xdr:cNvSpPr/>
        </xdr:nvSpPr>
        <xdr:spPr>
          <a:xfrm>
            <a:off x="6807200" y="0"/>
            <a:ext cx="948309" cy="139700"/>
          </a:xfrm>
          <a:custGeom>
            <a:avLst/>
            <a:gdLst/>
            <a:ahLst/>
            <a:cxnLst/>
            <a:rect l="0" t="0" r="0" b="0"/>
            <a:pathLst>
              <a:path w="948309" h="139700">
                <a:moveTo>
                  <a:pt x="0" y="0"/>
                </a:moveTo>
                <a:lnTo>
                  <a:pt x="948309" y="0"/>
                </a:lnTo>
                <a:lnTo>
                  <a:pt x="948309" y="139700"/>
                </a:lnTo>
                <a:lnTo>
                  <a:pt x="0" y="139700"/>
                </a:lnTo>
                <a:lnTo>
                  <a:pt x="0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MX"/>
          </a:p>
        </xdr:txBody>
      </xdr:sp>
      <xdr:sp macro="" textlink="">
        <xdr:nvSpPr>
          <xdr:cNvPr id="176" name="Shape 5399"/>
          <xdr:cNvSpPr/>
        </xdr:nvSpPr>
        <xdr:spPr>
          <a:xfrm>
            <a:off x="7755509" y="0"/>
            <a:ext cx="1896491" cy="139700"/>
          </a:xfrm>
          <a:custGeom>
            <a:avLst/>
            <a:gdLst/>
            <a:ahLst/>
            <a:cxnLst/>
            <a:rect l="0" t="0" r="0" b="0"/>
            <a:pathLst>
              <a:path w="1896491" h="139700">
                <a:moveTo>
                  <a:pt x="0" y="0"/>
                </a:moveTo>
                <a:lnTo>
                  <a:pt x="1896491" y="0"/>
                </a:lnTo>
                <a:lnTo>
                  <a:pt x="1896491" y="139700"/>
                </a:lnTo>
                <a:lnTo>
                  <a:pt x="0" y="13970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MX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%202019\Compras%20FIP%20y%20FIL%202019\FIP%202019\SOLICITUD%20DE%20BIBLIOGRAFIA%20Periodis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eras"/>
      <sheetName val="Solicitud de adquisición de mat"/>
    </sheetNames>
    <sheetDataSet>
      <sheetData sheetId="0">
        <row r="2">
          <cell r="A2" t="str">
            <v>VARIOS PE</v>
          </cell>
        </row>
        <row r="3">
          <cell r="A3" t="str">
            <v>AGRONEGOCIOS</v>
          </cell>
        </row>
        <row r="4">
          <cell r="A4" t="str">
            <v>ABOGADO</v>
          </cell>
        </row>
        <row r="5">
          <cell r="A5" t="str">
            <v>DESARROLLO TURISTICO SUSTENTABLE</v>
          </cell>
        </row>
        <row r="6">
          <cell r="A6" t="str">
            <v>INGENIERIA EN TELEMATICA</v>
          </cell>
        </row>
        <row r="7">
          <cell r="A7" t="str">
            <v>LETRAS HISPANICAS</v>
          </cell>
        </row>
        <row r="8">
          <cell r="A8" t="str">
            <v>LIC. EN ENFERMERIA</v>
          </cell>
        </row>
        <row r="9">
          <cell r="A9" t="str">
            <v>MEDICINA VETERINARIA Y ZOOTECNIA</v>
          </cell>
        </row>
        <row r="10">
          <cell r="A10" t="str">
            <v>MEDICO CIRUJANO Y PARTERO</v>
          </cell>
        </row>
        <row r="11">
          <cell r="A11" t="str">
            <v>NEGOCIOS INTERNACIONALES</v>
          </cell>
        </row>
        <row r="12">
          <cell r="A12" t="str">
            <v>NUTRICION</v>
          </cell>
        </row>
        <row r="13">
          <cell r="A13" t="str">
            <v>PERIODISMO</v>
          </cell>
        </row>
        <row r="14">
          <cell r="A14" t="str">
            <v>PSICOLOGIA</v>
          </cell>
        </row>
        <row r="15">
          <cell r="A15" t="str">
            <v>SEG. LAB., PROTECCION CIVIL Y EMERG.</v>
          </cell>
        </row>
        <row r="16">
          <cell r="A16" t="str">
            <v>TECNICO EN ENFERMERIA</v>
          </cell>
        </row>
        <row r="17">
          <cell r="A17" t="str">
            <v>TSU EMERG., SEG. LAB. Y RESCATES</v>
          </cell>
        </row>
        <row r="18">
          <cell r="A18" t="str">
            <v>TSU TURISMO ALTERNATIVO</v>
          </cell>
        </row>
        <row r="19">
          <cell r="A19" t="str">
            <v>INGENIERIA EN GEOFISICA</v>
          </cell>
        </row>
        <row r="20">
          <cell r="A20" t="str">
            <v>INGENERIA EN AGROBIOTECNOLOGIA</v>
          </cell>
        </row>
        <row r="21">
          <cell r="A21" t="str">
            <v>INGENIERIA EN SISTEMAS BIOLOGICOS</v>
          </cell>
        </row>
        <row r="22">
          <cell r="A22" t="str">
            <v>INGENIERIA EN VIDEOJUEGOS</v>
          </cell>
        </row>
        <row r="23">
          <cell r="A23" t="str">
            <v>TECONOLOGÍA MUSICAL</v>
          </cell>
        </row>
        <row r="24">
          <cell r="A24" t="str">
            <v>LIC. EN TRABAJO SOCIAL</v>
          </cell>
        </row>
        <row r="25">
          <cell r="A25" t="str">
            <v>MPSIC</v>
          </cell>
        </row>
        <row r="26">
          <cell r="A26" t="str">
            <v>MCCN</v>
          </cell>
        </row>
        <row r="27">
          <cell r="A27" t="str">
            <v>MCSP</v>
          </cell>
        </row>
        <row r="28">
          <cell r="A28" t="str">
            <v>MIAN</v>
          </cell>
        </row>
        <row r="29">
          <cell r="A29" t="str">
            <v>MDER</v>
          </cell>
        </row>
        <row r="30">
          <cell r="A30" t="str">
            <v>MEST</v>
          </cell>
        </row>
        <row r="31">
          <cell r="A31" t="str">
            <v>DOAN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7" workbookViewId="0">
      <selection activeCell="C16" sqref="C16"/>
    </sheetView>
  </sheetViews>
  <sheetFormatPr baseColWidth="10" defaultRowHeight="15" x14ac:dyDescent="0.25"/>
  <cols>
    <col min="1" max="1" width="19.140625" customWidth="1"/>
    <col min="2" max="2" width="13.28515625" customWidth="1"/>
    <col min="3" max="3" width="64.28515625" customWidth="1"/>
    <col min="4" max="4" width="23.140625" customWidth="1"/>
    <col min="6" max="6" width="16" customWidth="1"/>
    <col min="7" max="7" width="20.85546875" customWidth="1"/>
    <col min="8" max="8" width="17.7109375" customWidth="1"/>
    <col min="9" max="9" width="19.140625" customWidth="1"/>
    <col min="10" max="10" width="18.1406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49"/>
    </row>
    <row r="3" spans="1:10" x14ac:dyDescent="0.25">
      <c r="A3" s="78" t="s">
        <v>1</v>
      </c>
      <c r="B3" s="78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9" t="s">
        <v>7</v>
      </c>
      <c r="H3" s="79" t="s">
        <v>8</v>
      </c>
      <c r="I3" s="79" t="s">
        <v>9</v>
      </c>
      <c r="J3" s="49"/>
    </row>
    <row r="4" spans="1:10" x14ac:dyDescent="0.25">
      <c r="A4" s="15">
        <v>3</v>
      </c>
      <c r="B4" s="15">
        <v>10</v>
      </c>
      <c r="C4" s="16" t="s">
        <v>34</v>
      </c>
      <c r="D4" s="16" t="s">
        <v>35</v>
      </c>
      <c r="E4" s="16" t="s">
        <v>36</v>
      </c>
      <c r="F4" s="16">
        <v>2012</v>
      </c>
      <c r="G4" s="16" t="s">
        <v>37</v>
      </c>
      <c r="H4" s="21">
        <v>361.2</v>
      </c>
      <c r="I4" s="21">
        <f>+H4*B4</f>
        <v>3612</v>
      </c>
      <c r="J4" s="49"/>
    </row>
    <row r="5" spans="1:10" x14ac:dyDescent="0.25">
      <c r="A5" s="15">
        <v>6</v>
      </c>
      <c r="B5" s="15">
        <v>3</v>
      </c>
      <c r="C5" s="16" t="s">
        <v>38</v>
      </c>
      <c r="D5" s="16" t="s">
        <v>39</v>
      </c>
      <c r="E5" s="16" t="s">
        <v>40</v>
      </c>
      <c r="F5" s="16">
        <v>2015</v>
      </c>
      <c r="G5" s="16" t="s">
        <v>37</v>
      </c>
      <c r="H5" s="21">
        <v>3125</v>
      </c>
      <c r="I5" s="21">
        <f t="shared" ref="I5:I9" si="0">+H5*B5</f>
        <v>9375</v>
      </c>
      <c r="J5" s="49"/>
    </row>
    <row r="6" spans="1:10" x14ac:dyDescent="0.25">
      <c r="A6" s="15">
        <v>7</v>
      </c>
      <c r="B6" s="15">
        <v>3</v>
      </c>
      <c r="C6" s="16" t="s">
        <v>41</v>
      </c>
      <c r="D6" s="16" t="s">
        <v>42</v>
      </c>
      <c r="E6" s="16" t="s">
        <v>43</v>
      </c>
      <c r="F6" s="16">
        <v>1999</v>
      </c>
      <c r="G6" s="16" t="s">
        <v>44</v>
      </c>
      <c r="H6" s="21">
        <v>198</v>
      </c>
      <c r="I6" s="21">
        <f t="shared" si="0"/>
        <v>594</v>
      </c>
      <c r="J6" s="49"/>
    </row>
    <row r="7" spans="1:10" x14ac:dyDescent="0.25">
      <c r="A7" s="15">
        <v>13</v>
      </c>
      <c r="B7" s="15">
        <v>3</v>
      </c>
      <c r="C7" s="16" t="s">
        <v>45</v>
      </c>
      <c r="D7" s="16">
        <v>0</v>
      </c>
      <c r="E7" s="16" t="s">
        <v>46</v>
      </c>
      <c r="F7" s="16">
        <v>2012</v>
      </c>
      <c r="G7" s="16" t="s">
        <v>37</v>
      </c>
      <c r="H7" s="21">
        <v>299.25</v>
      </c>
      <c r="I7" s="21">
        <f t="shared" si="0"/>
        <v>897.75</v>
      </c>
      <c r="J7" s="49"/>
    </row>
    <row r="8" spans="1:10" x14ac:dyDescent="0.25">
      <c r="A8" s="15">
        <v>14</v>
      </c>
      <c r="B8" s="15">
        <v>5</v>
      </c>
      <c r="C8" s="16" t="s">
        <v>47</v>
      </c>
      <c r="D8" s="16" t="s">
        <v>48</v>
      </c>
      <c r="E8" s="16" t="s">
        <v>49</v>
      </c>
      <c r="F8" s="16">
        <v>2004</v>
      </c>
      <c r="G8" s="16" t="s">
        <v>44</v>
      </c>
      <c r="H8" s="21">
        <v>1795</v>
      </c>
      <c r="I8" s="21">
        <f t="shared" si="0"/>
        <v>8975</v>
      </c>
      <c r="J8" s="49"/>
    </row>
    <row r="9" spans="1:10" x14ac:dyDescent="0.25">
      <c r="A9" s="15">
        <v>19</v>
      </c>
      <c r="B9" s="15">
        <v>3</v>
      </c>
      <c r="C9" s="16" t="s">
        <v>50</v>
      </c>
      <c r="D9" s="16" t="s">
        <v>51</v>
      </c>
      <c r="E9" s="16" t="s">
        <v>52</v>
      </c>
      <c r="F9" s="16" t="s">
        <v>53</v>
      </c>
      <c r="G9" s="16" t="s">
        <v>54</v>
      </c>
      <c r="H9" s="21">
        <v>191.08</v>
      </c>
      <c r="I9" s="21">
        <f t="shared" si="0"/>
        <v>573.24</v>
      </c>
      <c r="J9" s="49"/>
    </row>
    <row r="10" spans="1:10" x14ac:dyDescent="0.25">
      <c r="A10" s="57">
        <v>6</v>
      </c>
      <c r="B10" s="57">
        <f>SUM(B4:B9)</f>
        <v>27</v>
      </c>
      <c r="H10" s="6"/>
      <c r="I10" s="7">
        <f>SUM(I4:I9)</f>
        <v>24026.99</v>
      </c>
      <c r="J10" s="49"/>
    </row>
    <row r="11" spans="1:10" x14ac:dyDescent="0.25">
      <c r="B11" s="47"/>
      <c r="H11" s="6"/>
      <c r="I11" s="7"/>
      <c r="J11" s="49"/>
    </row>
    <row r="12" spans="1:10" x14ac:dyDescent="0.25">
      <c r="A12" s="48" t="s">
        <v>1095</v>
      </c>
      <c r="B12" s="48" t="s">
        <v>1096</v>
      </c>
      <c r="I12" s="10"/>
      <c r="J12" s="49"/>
    </row>
    <row r="13" spans="1:10" ht="26.25" x14ac:dyDescent="0.4">
      <c r="A13" s="50">
        <f>+A10</f>
        <v>6</v>
      </c>
      <c r="B13" s="50">
        <f>+B10</f>
        <v>27</v>
      </c>
      <c r="C13" s="51" t="s">
        <v>1099</v>
      </c>
      <c r="D13" s="52"/>
      <c r="E13" s="52"/>
      <c r="F13" s="52"/>
      <c r="G13" s="52"/>
      <c r="H13" s="52"/>
      <c r="I13" s="49"/>
      <c r="J13" s="49"/>
    </row>
    <row r="15" spans="1:10" x14ac:dyDescent="0.25">
      <c r="A15" s="75" t="s">
        <v>1</v>
      </c>
      <c r="B15" s="75" t="s">
        <v>2</v>
      </c>
      <c r="C15" s="75" t="s">
        <v>1101</v>
      </c>
      <c r="D15" s="75" t="s">
        <v>4</v>
      </c>
      <c r="E15" s="75" t="s">
        <v>5</v>
      </c>
      <c r="F15" s="75" t="s">
        <v>6</v>
      </c>
      <c r="G15" s="75" t="s">
        <v>1102</v>
      </c>
      <c r="H15" s="75" t="s">
        <v>8</v>
      </c>
      <c r="I15" s="75" t="s">
        <v>9</v>
      </c>
      <c r="J15" s="55"/>
    </row>
    <row r="16" spans="1:10" x14ac:dyDescent="0.25">
      <c r="A16" s="26">
        <v>1</v>
      </c>
      <c r="B16" s="26">
        <v>8</v>
      </c>
      <c r="C16" s="27" t="s">
        <v>727</v>
      </c>
      <c r="D16" s="16" t="s">
        <v>728</v>
      </c>
      <c r="E16" s="16" t="s">
        <v>729</v>
      </c>
      <c r="F16" s="15">
        <v>2016</v>
      </c>
      <c r="G16" s="15" t="s">
        <v>44</v>
      </c>
      <c r="H16" s="21">
        <v>459</v>
      </c>
      <c r="I16" s="21">
        <v>3672</v>
      </c>
      <c r="J16" s="55"/>
    </row>
    <row r="17" spans="1:10" x14ac:dyDescent="0.25">
      <c r="A17" s="15">
        <v>3</v>
      </c>
      <c r="B17" s="15">
        <v>6</v>
      </c>
      <c r="C17" s="28" t="s">
        <v>730</v>
      </c>
      <c r="D17" s="28" t="s">
        <v>731</v>
      </c>
      <c r="E17" s="16" t="s">
        <v>729</v>
      </c>
      <c r="F17" s="15">
        <v>2017</v>
      </c>
      <c r="G17" s="15" t="s">
        <v>44</v>
      </c>
      <c r="H17" s="21">
        <v>432</v>
      </c>
      <c r="I17" s="21">
        <v>2592</v>
      </c>
      <c r="J17" s="55"/>
    </row>
    <row r="18" spans="1:10" x14ac:dyDescent="0.25">
      <c r="A18" s="15">
        <v>4</v>
      </c>
      <c r="B18" s="15">
        <v>6</v>
      </c>
      <c r="C18" s="16" t="s">
        <v>732</v>
      </c>
      <c r="D18" s="16" t="s">
        <v>733</v>
      </c>
      <c r="E18" s="16" t="s">
        <v>466</v>
      </c>
      <c r="F18" s="15">
        <v>2019</v>
      </c>
      <c r="G18" s="15" t="s">
        <v>44</v>
      </c>
      <c r="H18" s="21">
        <v>486</v>
      </c>
      <c r="I18" s="21">
        <v>2916</v>
      </c>
      <c r="J18" s="55"/>
    </row>
    <row r="19" spans="1:10" x14ac:dyDescent="0.25">
      <c r="A19" s="15">
        <v>6</v>
      </c>
      <c r="B19" s="15">
        <v>6</v>
      </c>
      <c r="C19" s="16" t="s">
        <v>734</v>
      </c>
      <c r="D19" s="16" t="s">
        <v>735</v>
      </c>
      <c r="E19" s="16" t="s">
        <v>466</v>
      </c>
      <c r="F19" s="15" t="s">
        <v>736</v>
      </c>
      <c r="G19" s="15" t="s">
        <v>44</v>
      </c>
      <c r="H19" s="21">
        <v>1121</v>
      </c>
      <c r="I19" s="21">
        <v>6726</v>
      </c>
      <c r="J19" s="55"/>
    </row>
    <row r="20" spans="1:10" x14ac:dyDescent="0.25">
      <c r="A20" s="15">
        <v>7</v>
      </c>
      <c r="B20" s="15">
        <v>3</v>
      </c>
      <c r="C20" s="16" t="s">
        <v>737</v>
      </c>
      <c r="D20" s="16" t="s">
        <v>738</v>
      </c>
      <c r="E20" s="16" t="s">
        <v>739</v>
      </c>
      <c r="F20" s="15" t="s">
        <v>740</v>
      </c>
      <c r="G20" s="15" t="s">
        <v>44</v>
      </c>
      <c r="H20" s="21">
        <v>835</v>
      </c>
      <c r="I20" s="21">
        <v>2505</v>
      </c>
      <c r="J20" s="55"/>
    </row>
    <row r="21" spans="1:10" x14ac:dyDescent="0.25">
      <c r="A21" s="15">
        <v>8</v>
      </c>
      <c r="B21" s="15">
        <v>3</v>
      </c>
      <c r="C21" s="16" t="s">
        <v>741</v>
      </c>
      <c r="D21" s="16" t="s">
        <v>742</v>
      </c>
      <c r="E21" s="16" t="s">
        <v>739</v>
      </c>
      <c r="F21" s="15" t="s">
        <v>740</v>
      </c>
      <c r="G21" s="15" t="s">
        <v>44</v>
      </c>
      <c r="H21" s="21">
        <v>390</v>
      </c>
      <c r="I21" s="21">
        <v>1170</v>
      </c>
      <c r="J21" s="55"/>
    </row>
    <row r="22" spans="1:10" x14ac:dyDescent="0.25">
      <c r="A22" s="15">
        <v>9</v>
      </c>
      <c r="B22" s="15">
        <v>3</v>
      </c>
      <c r="C22" s="28" t="s">
        <v>743</v>
      </c>
      <c r="D22" s="28" t="s">
        <v>744</v>
      </c>
      <c r="E22" s="16" t="s">
        <v>745</v>
      </c>
      <c r="F22" s="15" t="s">
        <v>740</v>
      </c>
      <c r="G22" s="15" t="s">
        <v>44</v>
      </c>
      <c r="H22" s="21">
        <v>211</v>
      </c>
      <c r="I22" s="21">
        <v>633</v>
      </c>
      <c r="J22" s="55"/>
    </row>
    <row r="23" spans="1:10" x14ac:dyDescent="0.25">
      <c r="A23" s="15">
        <v>10</v>
      </c>
      <c r="B23" s="15">
        <v>3</v>
      </c>
      <c r="C23" s="28" t="s">
        <v>746</v>
      </c>
      <c r="D23" s="28" t="s">
        <v>747</v>
      </c>
      <c r="E23" s="16" t="s">
        <v>745</v>
      </c>
      <c r="F23" s="15" t="s">
        <v>740</v>
      </c>
      <c r="G23" s="15" t="s">
        <v>44</v>
      </c>
      <c r="H23" s="21">
        <v>161</v>
      </c>
      <c r="I23" s="21">
        <v>483</v>
      </c>
      <c r="J23" s="55"/>
    </row>
    <row r="24" spans="1:10" x14ac:dyDescent="0.25">
      <c r="A24" s="15">
        <v>11</v>
      </c>
      <c r="B24" s="15">
        <v>3</v>
      </c>
      <c r="C24" s="16" t="s">
        <v>748</v>
      </c>
      <c r="D24" s="16" t="s">
        <v>749</v>
      </c>
      <c r="E24" s="16" t="s">
        <v>745</v>
      </c>
      <c r="F24" s="15" t="s">
        <v>740</v>
      </c>
      <c r="G24" s="15" t="s">
        <v>44</v>
      </c>
      <c r="H24" s="21">
        <v>351</v>
      </c>
      <c r="I24" s="21">
        <v>1053</v>
      </c>
      <c r="J24" s="55"/>
    </row>
    <row r="25" spans="1:10" x14ac:dyDescent="0.25">
      <c r="A25" s="15">
        <v>12</v>
      </c>
      <c r="B25" s="15">
        <v>3</v>
      </c>
      <c r="C25" s="16" t="s">
        <v>750</v>
      </c>
      <c r="D25" s="16" t="s">
        <v>751</v>
      </c>
      <c r="E25" s="16" t="s">
        <v>194</v>
      </c>
      <c r="F25" s="15" t="s">
        <v>740</v>
      </c>
      <c r="G25" s="15" t="s">
        <v>44</v>
      </c>
      <c r="H25" s="21">
        <v>184</v>
      </c>
      <c r="I25" s="21">
        <v>552</v>
      </c>
      <c r="J25" s="55"/>
    </row>
    <row r="26" spans="1:10" x14ac:dyDescent="0.25">
      <c r="A26" s="15">
        <v>13</v>
      </c>
      <c r="B26" s="15">
        <v>3</v>
      </c>
      <c r="C26" s="16" t="s">
        <v>752</v>
      </c>
      <c r="D26" s="16" t="s">
        <v>753</v>
      </c>
      <c r="E26" s="16" t="s">
        <v>194</v>
      </c>
      <c r="F26" s="15" t="s">
        <v>740</v>
      </c>
      <c r="G26" s="15" t="s">
        <v>44</v>
      </c>
      <c r="H26" s="21">
        <v>294</v>
      </c>
      <c r="I26" s="21">
        <v>882</v>
      </c>
      <c r="J26" s="55"/>
    </row>
    <row r="27" spans="1:10" x14ac:dyDescent="0.25">
      <c r="A27" s="15">
        <v>14</v>
      </c>
      <c r="B27" s="15">
        <v>3</v>
      </c>
      <c r="C27" s="16" t="s">
        <v>754</v>
      </c>
      <c r="D27" s="16" t="s">
        <v>755</v>
      </c>
      <c r="E27" s="16" t="s">
        <v>194</v>
      </c>
      <c r="F27" s="15" t="s">
        <v>740</v>
      </c>
      <c r="G27" s="15" t="s">
        <v>44</v>
      </c>
      <c r="H27" s="21">
        <v>181</v>
      </c>
      <c r="I27" s="21">
        <v>543</v>
      </c>
      <c r="J27" s="55"/>
    </row>
    <row r="28" spans="1:10" x14ac:dyDescent="0.25">
      <c r="A28" s="81">
        <v>12</v>
      </c>
      <c r="B28" s="57">
        <f>SUM(B16:B27)</f>
        <v>50</v>
      </c>
      <c r="I28" s="60">
        <f>SUM(I16:I27)</f>
        <v>23727</v>
      </c>
      <c r="J28" s="55"/>
    </row>
    <row r="29" spans="1:10" x14ac:dyDescent="0.25">
      <c r="J29" s="55"/>
    </row>
    <row r="30" spans="1:10" x14ac:dyDescent="0.25">
      <c r="A30" s="48" t="s">
        <v>1344</v>
      </c>
      <c r="B30" s="48" t="s">
        <v>1096</v>
      </c>
      <c r="I30" s="10"/>
      <c r="J30" s="58"/>
    </row>
    <row r="31" spans="1:10" ht="26.25" x14ac:dyDescent="0.4">
      <c r="A31" s="50">
        <f>+A28</f>
        <v>12</v>
      </c>
      <c r="B31" s="50">
        <f>+B28</f>
        <v>50</v>
      </c>
      <c r="C31" s="59" t="s">
        <v>1098</v>
      </c>
      <c r="D31" s="55"/>
      <c r="E31" s="55"/>
      <c r="F31" s="55"/>
      <c r="G31" s="55"/>
      <c r="H31" s="55"/>
      <c r="I31" s="58"/>
      <c r="J31" s="58"/>
    </row>
    <row r="33" spans="1:10" x14ac:dyDescent="0.25">
      <c r="F33" s="48" t="s">
        <v>1344</v>
      </c>
      <c r="G33" s="48" t="s">
        <v>1096</v>
      </c>
    </row>
    <row r="34" spans="1:10" ht="26.25" x14ac:dyDescent="0.4">
      <c r="F34" s="50">
        <f>+A13+A31</f>
        <v>18</v>
      </c>
      <c r="G34" s="50">
        <f>+B13+B31</f>
        <v>77</v>
      </c>
      <c r="H34" s="68" t="s">
        <v>9</v>
      </c>
      <c r="I34" s="74">
        <f>+I10+I28</f>
        <v>47753.990000000005</v>
      </c>
    </row>
    <row r="36" spans="1:10" ht="27.75" x14ac:dyDescent="0.4">
      <c r="A36" s="275" t="s">
        <v>1104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27.75" x14ac:dyDescent="0.4">
      <c r="A37" s="276" t="s">
        <v>0</v>
      </c>
      <c r="B37" s="276"/>
      <c r="C37" s="276"/>
      <c r="D37" s="276"/>
      <c r="E37" s="276"/>
      <c r="F37" s="276"/>
      <c r="G37" s="276"/>
      <c r="H37" s="276"/>
      <c r="I37" s="61"/>
      <c r="J37" s="61"/>
    </row>
    <row r="38" spans="1:10" x14ac:dyDescent="0.25">
      <c r="A38" s="62" t="s">
        <v>1100</v>
      </c>
      <c r="B38" s="62" t="s">
        <v>2</v>
      </c>
      <c r="C38" s="63" t="s">
        <v>1101</v>
      </c>
      <c r="D38" s="62" t="s">
        <v>4</v>
      </c>
      <c r="E38" s="64" t="s">
        <v>5</v>
      </c>
      <c r="F38" s="64" t="s">
        <v>6</v>
      </c>
      <c r="G38" s="65" t="s">
        <v>1102</v>
      </c>
      <c r="H38" s="65" t="s">
        <v>9</v>
      </c>
      <c r="I38" s="63"/>
      <c r="J38" s="63"/>
    </row>
    <row r="39" spans="1:10" x14ac:dyDescent="0.25">
      <c r="A39" s="56" t="s">
        <v>1150</v>
      </c>
      <c r="B39" s="56">
        <v>10</v>
      </c>
      <c r="C39" t="s">
        <v>1148</v>
      </c>
      <c r="D39" t="s">
        <v>1149</v>
      </c>
      <c r="G39" s="6">
        <v>340</v>
      </c>
      <c r="H39" s="6">
        <f>+G39*B39</f>
        <v>3400</v>
      </c>
      <c r="I39" s="100">
        <f>+H39</f>
        <v>3400</v>
      </c>
      <c r="J39" s="63"/>
    </row>
    <row r="40" spans="1:10" x14ac:dyDescent="0.25">
      <c r="A40" s="56" t="s">
        <v>729</v>
      </c>
      <c r="B40" s="56">
        <v>2</v>
      </c>
      <c r="C40" t="s">
        <v>1855</v>
      </c>
      <c r="G40" s="6"/>
      <c r="H40" s="6">
        <v>480</v>
      </c>
      <c r="J40" s="63"/>
    </row>
    <row r="41" spans="1:10" x14ac:dyDescent="0.25">
      <c r="A41" s="56" t="s">
        <v>729</v>
      </c>
      <c r="B41" s="56">
        <v>3</v>
      </c>
      <c r="C41" t="s">
        <v>1856</v>
      </c>
      <c r="G41" s="6"/>
      <c r="H41" s="6">
        <v>456</v>
      </c>
      <c r="J41" s="63"/>
    </row>
    <row r="42" spans="1:10" x14ac:dyDescent="0.25">
      <c r="A42" s="56" t="s">
        <v>729</v>
      </c>
      <c r="B42" s="56">
        <v>2</v>
      </c>
      <c r="C42" t="s">
        <v>1857</v>
      </c>
      <c r="G42" s="6"/>
      <c r="H42" s="6">
        <v>448</v>
      </c>
      <c r="J42" s="63"/>
    </row>
    <row r="43" spans="1:10" x14ac:dyDescent="0.25">
      <c r="A43" s="56" t="s">
        <v>729</v>
      </c>
      <c r="B43" s="56">
        <v>2</v>
      </c>
      <c r="C43" t="s">
        <v>1857</v>
      </c>
      <c r="G43" s="6"/>
      <c r="H43" s="6">
        <v>464</v>
      </c>
      <c r="J43" s="63"/>
    </row>
    <row r="44" spans="1:10" x14ac:dyDescent="0.25">
      <c r="A44" s="56" t="s">
        <v>729</v>
      </c>
      <c r="B44" s="56">
        <v>3</v>
      </c>
      <c r="C44" t="s">
        <v>1858</v>
      </c>
      <c r="G44" s="6"/>
      <c r="H44" s="6">
        <v>744</v>
      </c>
      <c r="I44" s="100">
        <f>+H40+H41+H42+H43+H44</f>
        <v>2592</v>
      </c>
      <c r="J44" s="63"/>
    </row>
    <row r="45" spans="1:10" x14ac:dyDescent="0.25">
      <c r="A45" s="109" t="s">
        <v>1859</v>
      </c>
      <c r="B45" s="56">
        <v>3</v>
      </c>
      <c r="C45" t="s">
        <v>1860</v>
      </c>
      <c r="D45" t="s">
        <v>1875</v>
      </c>
      <c r="G45" s="6"/>
      <c r="H45" s="6">
        <v>663</v>
      </c>
      <c r="J45" s="63"/>
    </row>
    <row r="46" spans="1:10" x14ac:dyDescent="0.25">
      <c r="A46" s="109" t="s">
        <v>1859</v>
      </c>
      <c r="B46" s="56">
        <v>2</v>
      </c>
      <c r="C46" t="s">
        <v>1861</v>
      </c>
      <c r="D46" t="s">
        <v>1876</v>
      </c>
      <c r="G46" s="6"/>
      <c r="H46" s="6">
        <v>476</v>
      </c>
      <c r="J46" s="63"/>
    </row>
    <row r="47" spans="1:10" x14ac:dyDescent="0.25">
      <c r="A47" s="109" t="s">
        <v>1859</v>
      </c>
      <c r="B47" s="56">
        <v>2</v>
      </c>
      <c r="C47" t="s">
        <v>1862</v>
      </c>
      <c r="D47" t="s">
        <v>1877</v>
      </c>
      <c r="G47" s="6"/>
      <c r="H47" s="6">
        <v>595</v>
      </c>
      <c r="J47" s="63"/>
    </row>
    <row r="48" spans="1:10" x14ac:dyDescent="0.25">
      <c r="A48" s="109" t="s">
        <v>1859</v>
      </c>
      <c r="B48" s="56">
        <v>3</v>
      </c>
      <c r="C48" t="s">
        <v>1863</v>
      </c>
      <c r="D48" t="s">
        <v>1878</v>
      </c>
      <c r="G48" s="6"/>
      <c r="H48" s="6">
        <v>510</v>
      </c>
      <c r="J48" s="63"/>
    </row>
    <row r="49" spans="1:10" x14ac:dyDescent="0.25">
      <c r="A49" s="109" t="s">
        <v>1859</v>
      </c>
      <c r="B49" s="56">
        <v>2</v>
      </c>
      <c r="C49" t="s">
        <v>1864</v>
      </c>
      <c r="D49" t="s">
        <v>1879</v>
      </c>
      <c r="G49" s="6"/>
      <c r="H49" s="6">
        <v>255</v>
      </c>
      <c r="J49" s="63"/>
    </row>
    <row r="50" spans="1:10" x14ac:dyDescent="0.25">
      <c r="A50" s="109" t="s">
        <v>1859</v>
      </c>
      <c r="B50" s="56">
        <v>2</v>
      </c>
      <c r="C50" t="s">
        <v>1865</v>
      </c>
      <c r="D50" t="s">
        <v>1880</v>
      </c>
      <c r="G50" s="6"/>
      <c r="H50" s="6">
        <v>170</v>
      </c>
      <c r="J50" s="63"/>
    </row>
    <row r="51" spans="1:10" x14ac:dyDescent="0.25">
      <c r="A51" s="109" t="s">
        <v>1859</v>
      </c>
      <c r="B51" s="56">
        <v>2</v>
      </c>
      <c r="C51" t="s">
        <v>1866</v>
      </c>
      <c r="D51" t="s">
        <v>1881</v>
      </c>
      <c r="G51" s="6"/>
      <c r="H51" s="6">
        <v>255</v>
      </c>
      <c r="J51" s="63"/>
    </row>
    <row r="52" spans="1:10" x14ac:dyDescent="0.25">
      <c r="A52" s="109" t="s">
        <v>1859</v>
      </c>
      <c r="B52" s="56">
        <v>2</v>
      </c>
      <c r="C52" t="s">
        <v>1867</v>
      </c>
      <c r="D52" t="s">
        <v>1882</v>
      </c>
      <c r="G52" s="6"/>
      <c r="H52" s="6">
        <v>476</v>
      </c>
      <c r="J52" s="63"/>
    </row>
    <row r="53" spans="1:10" x14ac:dyDescent="0.25">
      <c r="A53" s="109" t="s">
        <v>1859</v>
      </c>
      <c r="B53" s="56">
        <v>1</v>
      </c>
      <c r="C53" t="s">
        <v>1868</v>
      </c>
      <c r="D53" t="s">
        <v>1883</v>
      </c>
      <c r="G53" s="6"/>
      <c r="H53" s="6">
        <v>195.5</v>
      </c>
      <c r="J53" s="63"/>
    </row>
    <row r="54" spans="1:10" x14ac:dyDescent="0.25">
      <c r="A54" s="109" t="s">
        <v>1859</v>
      </c>
      <c r="B54" s="56">
        <v>1</v>
      </c>
      <c r="C54" t="s">
        <v>1869</v>
      </c>
      <c r="D54" t="s">
        <v>1884</v>
      </c>
      <c r="G54" s="6"/>
      <c r="H54" s="6">
        <v>161.5</v>
      </c>
      <c r="J54" s="63"/>
    </row>
    <row r="55" spans="1:10" x14ac:dyDescent="0.25">
      <c r="A55" s="109" t="s">
        <v>1859</v>
      </c>
      <c r="B55" s="56">
        <v>2</v>
      </c>
      <c r="C55" t="s">
        <v>1870</v>
      </c>
      <c r="D55" t="s">
        <v>1881</v>
      </c>
      <c r="G55" s="6"/>
      <c r="H55" s="6">
        <v>289</v>
      </c>
      <c r="J55" s="63"/>
    </row>
    <row r="56" spans="1:10" x14ac:dyDescent="0.25">
      <c r="A56" s="109" t="s">
        <v>1859</v>
      </c>
      <c r="B56" s="56">
        <v>3</v>
      </c>
      <c r="C56" t="s">
        <v>1871</v>
      </c>
      <c r="D56" t="s">
        <v>1885</v>
      </c>
      <c r="G56" s="6"/>
      <c r="H56" s="6">
        <v>586.5</v>
      </c>
      <c r="J56" s="63"/>
    </row>
    <row r="57" spans="1:10" x14ac:dyDescent="0.25">
      <c r="A57" s="109" t="s">
        <v>1859</v>
      </c>
      <c r="B57" s="56">
        <v>2</v>
      </c>
      <c r="C57" t="s">
        <v>1872</v>
      </c>
      <c r="D57" t="s">
        <v>1886</v>
      </c>
      <c r="G57" s="6"/>
      <c r="H57" s="6">
        <v>510</v>
      </c>
      <c r="J57" s="63"/>
    </row>
    <row r="58" spans="1:10" x14ac:dyDescent="0.25">
      <c r="A58" s="109" t="s">
        <v>1859</v>
      </c>
      <c r="B58" s="56">
        <v>3</v>
      </c>
      <c r="C58" t="s">
        <v>1873</v>
      </c>
      <c r="D58" t="s">
        <v>1887</v>
      </c>
      <c r="G58" s="6"/>
      <c r="H58" s="6">
        <v>816</v>
      </c>
      <c r="J58" s="63"/>
    </row>
    <row r="59" spans="1:10" x14ac:dyDescent="0.25">
      <c r="A59" s="109" t="s">
        <v>1859</v>
      </c>
      <c r="B59" s="56">
        <v>2</v>
      </c>
      <c r="C59" t="s">
        <v>1874</v>
      </c>
      <c r="D59" t="s">
        <v>1888</v>
      </c>
      <c r="G59" s="6"/>
      <c r="H59" s="6">
        <v>1190</v>
      </c>
      <c r="I59" s="100">
        <f>+H45+H46+H47+H48+H49+H50+H51+H52+H53+H54+H55+H56+H57+H58+H59</f>
        <v>7148.5</v>
      </c>
      <c r="J59" s="63"/>
    </row>
    <row r="60" spans="1:10" x14ac:dyDescent="0.25">
      <c r="A60" s="109" t="s">
        <v>1889</v>
      </c>
      <c r="B60" s="56">
        <v>5</v>
      </c>
      <c r="C60" t="s">
        <v>1890</v>
      </c>
      <c r="D60" t="s">
        <v>1893</v>
      </c>
      <c r="E60" t="s">
        <v>1896</v>
      </c>
      <c r="G60" s="6"/>
      <c r="H60" s="6">
        <v>1695.75</v>
      </c>
      <c r="J60" s="63"/>
    </row>
    <row r="61" spans="1:10" x14ac:dyDescent="0.25">
      <c r="A61" s="109" t="s">
        <v>1889</v>
      </c>
      <c r="B61" s="56">
        <v>4</v>
      </c>
      <c r="C61" t="s">
        <v>1891</v>
      </c>
      <c r="D61" t="s">
        <v>1894</v>
      </c>
      <c r="E61" t="s">
        <v>1897</v>
      </c>
      <c r="G61" s="6"/>
      <c r="H61" s="6">
        <v>2540</v>
      </c>
      <c r="J61" s="63"/>
    </row>
    <row r="62" spans="1:10" x14ac:dyDescent="0.25">
      <c r="A62" s="109" t="s">
        <v>1889</v>
      </c>
      <c r="B62" s="56">
        <v>1</v>
      </c>
      <c r="C62" t="s">
        <v>1892</v>
      </c>
      <c r="D62" t="s">
        <v>1895</v>
      </c>
      <c r="E62" t="s">
        <v>1898</v>
      </c>
      <c r="G62" s="6"/>
      <c r="H62" s="6">
        <v>1000</v>
      </c>
      <c r="I62" s="100">
        <f>+H60+H61+H62</f>
        <v>5235.75</v>
      </c>
      <c r="J62" s="63"/>
    </row>
    <row r="63" spans="1:10" x14ac:dyDescent="0.25">
      <c r="A63" s="109" t="s">
        <v>345</v>
      </c>
      <c r="B63" s="56">
        <v>1</v>
      </c>
      <c r="C63" t="s">
        <v>1908</v>
      </c>
      <c r="G63" s="6"/>
      <c r="H63" s="6">
        <v>112.5</v>
      </c>
      <c r="J63" s="63"/>
    </row>
    <row r="64" spans="1:10" x14ac:dyDescent="0.25">
      <c r="A64" s="109" t="s">
        <v>345</v>
      </c>
      <c r="B64" s="56">
        <v>1</v>
      </c>
      <c r="C64" t="s">
        <v>1909</v>
      </c>
      <c r="G64" s="6"/>
      <c r="H64" s="6">
        <v>150</v>
      </c>
      <c r="J64" s="63"/>
    </row>
    <row r="65" spans="1:11" x14ac:dyDescent="0.25">
      <c r="A65" s="109" t="s">
        <v>345</v>
      </c>
      <c r="B65" s="56">
        <v>1</v>
      </c>
      <c r="C65" t="s">
        <v>1911</v>
      </c>
      <c r="G65" s="6"/>
      <c r="H65" s="6">
        <v>203.25</v>
      </c>
      <c r="I65" s="100">
        <f>+H63+H64+H65</f>
        <v>465.75</v>
      </c>
      <c r="J65" s="63"/>
    </row>
    <row r="66" spans="1:11" x14ac:dyDescent="0.25">
      <c r="A66" s="109" t="s">
        <v>1910</v>
      </c>
      <c r="B66" s="56">
        <v>2</v>
      </c>
      <c r="C66" t="s">
        <v>1912</v>
      </c>
      <c r="G66" s="6"/>
      <c r="H66" s="6">
        <v>658</v>
      </c>
      <c r="J66" s="63"/>
    </row>
    <row r="67" spans="1:11" x14ac:dyDescent="0.25">
      <c r="A67" s="109" t="s">
        <v>1910</v>
      </c>
      <c r="B67" s="56">
        <v>2</v>
      </c>
      <c r="C67" t="s">
        <v>1913</v>
      </c>
      <c r="G67" s="6"/>
      <c r="H67" s="6">
        <v>809.2</v>
      </c>
      <c r="J67" s="63"/>
    </row>
    <row r="68" spans="1:11" x14ac:dyDescent="0.25">
      <c r="A68" s="109" t="s">
        <v>1910</v>
      </c>
      <c r="B68" s="56">
        <v>2</v>
      </c>
      <c r="C68" t="s">
        <v>1914</v>
      </c>
      <c r="G68" s="6"/>
      <c r="H68" s="6">
        <v>809.2</v>
      </c>
      <c r="J68" s="63"/>
    </row>
    <row r="69" spans="1:11" x14ac:dyDescent="0.25">
      <c r="A69" s="109" t="s">
        <v>1910</v>
      </c>
      <c r="B69" s="56">
        <v>2</v>
      </c>
      <c r="C69" t="s">
        <v>1915</v>
      </c>
      <c r="G69" s="6"/>
      <c r="H69" s="6">
        <v>809.2</v>
      </c>
      <c r="J69" s="63"/>
    </row>
    <row r="70" spans="1:11" x14ac:dyDescent="0.25">
      <c r="A70" s="109" t="s">
        <v>1910</v>
      </c>
      <c r="B70" s="56">
        <v>2</v>
      </c>
      <c r="C70" t="s">
        <v>1916</v>
      </c>
      <c r="G70" s="6"/>
      <c r="H70" s="6">
        <v>1073.8</v>
      </c>
      <c r="I70" s="100">
        <f>+H66+H67+H68+H69+H70</f>
        <v>4159.4000000000005</v>
      </c>
      <c r="J70" s="63"/>
    </row>
    <row r="71" spans="1:11" x14ac:dyDescent="0.25">
      <c r="A71" s="109" t="s">
        <v>415</v>
      </c>
      <c r="B71" s="56">
        <v>2</v>
      </c>
      <c r="C71" t="s">
        <v>1917</v>
      </c>
      <c r="G71" s="6"/>
      <c r="H71" s="6">
        <v>720</v>
      </c>
      <c r="J71" s="63"/>
    </row>
    <row r="72" spans="1:11" x14ac:dyDescent="0.25">
      <c r="A72" s="109" t="s">
        <v>415</v>
      </c>
      <c r="B72" s="56">
        <v>2</v>
      </c>
      <c r="C72" t="s">
        <v>1918</v>
      </c>
      <c r="G72" s="6"/>
      <c r="H72" s="6">
        <v>1314</v>
      </c>
      <c r="J72" s="63"/>
    </row>
    <row r="73" spans="1:11" x14ac:dyDescent="0.25">
      <c r="A73" s="109" t="s">
        <v>415</v>
      </c>
      <c r="B73" s="56">
        <v>2</v>
      </c>
      <c r="C73" t="s">
        <v>1919</v>
      </c>
      <c r="G73" s="6"/>
      <c r="H73" s="6">
        <v>1260</v>
      </c>
      <c r="J73" s="63"/>
    </row>
    <row r="74" spans="1:11" x14ac:dyDescent="0.25">
      <c r="A74" s="109" t="s">
        <v>415</v>
      </c>
      <c r="B74" s="56">
        <v>2</v>
      </c>
      <c r="C74" t="s">
        <v>1920</v>
      </c>
      <c r="G74" s="6"/>
      <c r="H74" s="6">
        <v>1080</v>
      </c>
      <c r="I74" s="100">
        <f>+H71+H72+H73+H74</f>
        <v>4374</v>
      </c>
      <c r="J74" s="63"/>
    </row>
    <row r="75" spans="1:11" x14ac:dyDescent="0.25">
      <c r="A75" s="57">
        <v>37</v>
      </c>
      <c r="B75" s="57">
        <f>SUM(B39:B74)</f>
        <v>85</v>
      </c>
      <c r="H75" s="60">
        <f>SUM(H39:H74)</f>
        <v>27375.4</v>
      </c>
      <c r="J75" s="63"/>
      <c r="K75" s="100">
        <f>+H75-H39</f>
        <v>23975.4</v>
      </c>
    </row>
    <row r="76" spans="1:11" x14ac:dyDescent="0.25">
      <c r="A76" s="62"/>
      <c r="B76" s="72"/>
      <c r="C76" s="63"/>
      <c r="D76" s="63"/>
      <c r="E76" s="63"/>
      <c r="F76" s="63"/>
      <c r="G76" s="63"/>
      <c r="H76" s="73"/>
      <c r="I76" s="63"/>
      <c r="J76" s="63"/>
      <c r="K76" s="100"/>
    </row>
    <row r="79" spans="1:11" x14ac:dyDescent="0.25">
      <c r="A79" s="66"/>
      <c r="B79" s="66"/>
      <c r="C79" s="66"/>
      <c r="D79" s="66"/>
      <c r="E79" s="66"/>
      <c r="F79" s="66"/>
      <c r="G79" s="66"/>
      <c r="H79" s="66"/>
      <c r="I79" s="67"/>
      <c r="J79" s="67"/>
    </row>
    <row r="80" spans="1:11" x14ac:dyDescent="0.25">
      <c r="I80" s="10"/>
      <c r="J80" s="67"/>
    </row>
    <row r="81" spans="1:10" ht="21" x14ac:dyDescent="0.35">
      <c r="A81" s="48" t="s">
        <v>1344</v>
      </c>
      <c r="B81" s="48" t="s">
        <v>1096</v>
      </c>
      <c r="G81" s="68" t="s">
        <v>9</v>
      </c>
      <c r="H81" s="69">
        <f>+H75</f>
        <v>27375.4</v>
      </c>
      <c r="I81" s="10"/>
      <c r="J81" s="67"/>
    </row>
    <row r="82" spans="1:10" ht="26.25" x14ac:dyDescent="0.4">
      <c r="A82" s="70">
        <f>+A75</f>
        <v>37</v>
      </c>
      <c r="B82" s="70">
        <f>+B75</f>
        <v>85</v>
      </c>
      <c r="C82" s="71" t="s">
        <v>1103</v>
      </c>
      <c r="D82" s="66"/>
      <c r="E82" s="66"/>
      <c r="F82" s="66"/>
      <c r="G82" s="66"/>
      <c r="H82" s="66"/>
      <c r="I82" s="67"/>
      <c r="J82" s="67"/>
    </row>
    <row r="83" spans="1:10" ht="15.75" thickBot="1" x14ac:dyDescent="0.3"/>
    <row r="84" spans="1:10" x14ac:dyDescent="0.25">
      <c r="E84" s="48" t="s">
        <v>1344</v>
      </c>
      <c r="F84" s="48" t="s">
        <v>1096</v>
      </c>
      <c r="I84" s="104" t="s">
        <v>1176</v>
      </c>
      <c r="J84" s="82"/>
    </row>
    <row r="85" spans="1:10" ht="27" thickBot="1" x14ac:dyDescent="0.45">
      <c r="E85" s="70">
        <f>+F34+A82</f>
        <v>55</v>
      </c>
      <c r="F85" s="70">
        <f>+G34+B82</f>
        <v>162</v>
      </c>
      <c r="G85" s="68" t="s">
        <v>1106</v>
      </c>
      <c r="H85" s="101">
        <f>+I34+H81</f>
        <v>75129.390000000014</v>
      </c>
      <c r="I85" s="105">
        <v>90000</v>
      </c>
      <c r="J85" s="114"/>
    </row>
  </sheetData>
  <mergeCells count="4">
    <mergeCell ref="A2:I2"/>
    <mergeCell ref="A1:J1"/>
    <mergeCell ref="A36:J36"/>
    <mergeCell ref="A37:H3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workbookViewId="0">
      <selection activeCell="F41" sqref="F41"/>
    </sheetView>
  </sheetViews>
  <sheetFormatPr baseColWidth="10" defaultRowHeight="15" x14ac:dyDescent="0.25"/>
  <cols>
    <col min="1" max="1" width="10.85546875" customWidth="1"/>
    <col min="2" max="2" width="12.7109375" customWidth="1"/>
    <col min="3" max="3" width="46.140625" customWidth="1"/>
    <col min="4" max="4" width="36.5703125" customWidth="1"/>
    <col min="5" max="5" width="16.7109375" customWidth="1"/>
    <col min="6" max="6" width="24" customWidth="1"/>
    <col min="7" max="7" width="17" customWidth="1"/>
    <col min="8" max="8" width="21.5703125" customWidth="1"/>
    <col min="9" max="9" width="18.140625" customWidth="1"/>
    <col min="10" max="10" width="20" customWidth="1"/>
    <col min="11" max="12" width="11.5703125" bestFit="1" customWidth="1"/>
    <col min="13" max="13" width="13.7109375" bestFit="1" customWidth="1"/>
    <col min="14" max="14" width="16.42578125" customWidth="1"/>
    <col min="15" max="15" width="11.5703125" bestFit="1" customWidth="1"/>
    <col min="16" max="16" width="15.7109375" bestFit="1" customWidth="1"/>
    <col min="17" max="18" width="11.5703125" bestFit="1" customWidth="1"/>
    <col min="21" max="27" width="11.5703125" bestFit="1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18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38">
        <v>299</v>
      </c>
      <c r="B4" s="38">
        <v>2</v>
      </c>
      <c r="C4" s="30" t="s">
        <v>321</v>
      </c>
      <c r="D4" s="30">
        <v>0</v>
      </c>
      <c r="E4" s="30">
        <v>0</v>
      </c>
      <c r="F4" s="30">
        <v>0</v>
      </c>
      <c r="G4" s="30">
        <v>0</v>
      </c>
      <c r="H4" s="95">
        <v>448.49577464788729</v>
      </c>
      <c r="I4" s="95">
        <f t="shared" ref="I4:I47" si="0">+H4*B4</f>
        <v>896.99154929577458</v>
      </c>
      <c r="J4" s="52"/>
    </row>
    <row r="5" spans="1:10" x14ac:dyDescent="0.25">
      <c r="A5" s="15">
        <v>301</v>
      </c>
      <c r="B5" s="15">
        <v>3</v>
      </c>
      <c r="C5" s="16" t="s">
        <v>322</v>
      </c>
      <c r="D5" s="16">
        <v>0</v>
      </c>
      <c r="E5" s="16">
        <v>0</v>
      </c>
      <c r="F5" s="16">
        <v>0</v>
      </c>
      <c r="G5" s="16">
        <v>0</v>
      </c>
      <c r="H5" s="21">
        <v>950</v>
      </c>
      <c r="I5" s="21">
        <f t="shared" si="0"/>
        <v>2850</v>
      </c>
      <c r="J5" s="52"/>
    </row>
    <row r="6" spans="1:10" x14ac:dyDescent="0.25">
      <c r="A6" s="15">
        <v>302</v>
      </c>
      <c r="B6" s="15">
        <v>5</v>
      </c>
      <c r="C6" s="16" t="s">
        <v>323</v>
      </c>
      <c r="D6" s="16">
        <v>0</v>
      </c>
      <c r="E6" s="16">
        <v>0</v>
      </c>
      <c r="F6" s="16">
        <v>0</v>
      </c>
      <c r="G6" s="16">
        <v>0</v>
      </c>
      <c r="H6" s="21">
        <v>220</v>
      </c>
      <c r="I6" s="21">
        <f t="shared" si="0"/>
        <v>1100</v>
      </c>
      <c r="J6" s="52"/>
    </row>
    <row r="7" spans="1:10" x14ac:dyDescent="0.25">
      <c r="A7" s="15">
        <v>304</v>
      </c>
      <c r="B7" s="15">
        <v>2</v>
      </c>
      <c r="C7" s="16" t="s">
        <v>324</v>
      </c>
      <c r="D7" s="16">
        <v>0</v>
      </c>
      <c r="E7" s="16">
        <v>0</v>
      </c>
      <c r="F7" s="16">
        <v>0</v>
      </c>
      <c r="G7" s="16">
        <v>0</v>
      </c>
      <c r="H7" s="21">
        <v>235</v>
      </c>
      <c r="I7" s="21">
        <f t="shared" si="0"/>
        <v>470</v>
      </c>
      <c r="J7" s="52"/>
    </row>
    <row r="8" spans="1:10" x14ac:dyDescent="0.25">
      <c r="A8" s="15">
        <v>307</v>
      </c>
      <c r="B8" s="15">
        <v>2</v>
      </c>
      <c r="C8" s="16" t="s">
        <v>325</v>
      </c>
      <c r="D8" s="16">
        <v>0</v>
      </c>
      <c r="E8" s="16">
        <v>0</v>
      </c>
      <c r="F8" s="16">
        <v>0</v>
      </c>
      <c r="G8" s="16">
        <v>0</v>
      </c>
      <c r="H8" s="21">
        <v>262.22535211267603</v>
      </c>
      <c r="I8" s="21">
        <f t="shared" si="0"/>
        <v>524.45070422535207</v>
      </c>
      <c r="J8" s="52"/>
    </row>
    <row r="9" spans="1:10" x14ac:dyDescent="0.25">
      <c r="A9" s="15">
        <v>308</v>
      </c>
      <c r="B9" s="15">
        <v>2</v>
      </c>
      <c r="C9" s="16" t="s">
        <v>326</v>
      </c>
      <c r="D9" s="16">
        <v>0</v>
      </c>
      <c r="E9" s="16">
        <v>0</v>
      </c>
      <c r="F9" s="16">
        <v>0</v>
      </c>
      <c r="G9" s="16">
        <v>0</v>
      </c>
      <c r="H9" s="21">
        <v>363.88560000000001</v>
      </c>
      <c r="I9" s="21">
        <f t="shared" si="0"/>
        <v>727.77120000000002</v>
      </c>
      <c r="J9" s="52"/>
    </row>
    <row r="10" spans="1:10" x14ac:dyDescent="0.25">
      <c r="A10" s="15">
        <v>309</v>
      </c>
      <c r="B10" s="15">
        <v>2</v>
      </c>
      <c r="C10" s="16" t="s">
        <v>327</v>
      </c>
      <c r="D10" s="16">
        <v>0</v>
      </c>
      <c r="E10" s="16">
        <v>0</v>
      </c>
      <c r="F10" s="16">
        <v>0</v>
      </c>
      <c r="G10" s="16">
        <v>0</v>
      </c>
      <c r="H10" s="21">
        <v>556</v>
      </c>
      <c r="I10" s="21">
        <f t="shared" si="0"/>
        <v>1112</v>
      </c>
      <c r="J10" s="52"/>
    </row>
    <row r="11" spans="1:10" x14ac:dyDescent="0.25">
      <c r="A11" s="15">
        <v>310</v>
      </c>
      <c r="B11" s="15">
        <v>2</v>
      </c>
      <c r="C11" s="16" t="s">
        <v>328</v>
      </c>
      <c r="D11" s="16">
        <v>0</v>
      </c>
      <c r="E11" s="16">
        <v>0</v>
      </c>
      <c r="F11" s="16">
        <v>0</v>
      </c>
      <c r="G11" s="16">
        <v>0</v>
      </c>
      <c r="H11" s="21">
        <v>223</v>
      </c>
      <c r="I11" s="21">
        <f t="shared" si="0"/>
        <v>446</v>
      </c>
      <c r="J11" s="52"/>
    </row>
    <row r="12" spans="1:10" x14ac:dyDescent="0.25">
      <c r="A12" s="15">
        <v>312</v>
      </c>
      <c r="B12" s="15">
        <v>2</v>
      </c>
      <c r="C12" s="16" t="s">
        <v>329</v>
      </c>
      <c r="D12" s="16">
        <v>0</v>
      </c>
      <c r="E12" s="16">
        <v>0</v>
      </c>
      <c r="F12" s="16">
        <v>0</v>
      </c>
      <c r="G12" s="16">
        <v>0</v>
      </c>
      <c r="H12" s="21">
        <v>326</v>
      </c>
      <c r="I12" s="21">
        <f t="shared" si="0"/>
        <v>652</v>
      </c>
      <c r="J12" s="52"/>
    </row>
    <row r="13" spans="1:10" x14ac:dyDescent="0.25">
      <c r="A13" s="15">
        <v>313</v>
      </c>
      <c r="B13" s="15">
        <v>2</v>
      </c>
      <c r="C13" s="16" t="s">
        <v>330</v>
      </c>
      <c r="D13" s="16">
        <v>0</v>
      </c>
      <c r="E13" s="16">
        <v>0</v>
      </c>
      <c r="F13" s="16">
        <v>0</v>
      </c>
      <c r="G13" s="16">
        <v>0</v>
      </c>
      <c r="H13" s="21">
        <v>90</v>
      </c>
      <c r="I13" s="21">
        <f t="shared" si="0"/>
        <v>180</v>
      </c>
      <c r="J13" s="52"/>
    </row>
    <row r="14" spans="1:10" x14ac:dyDescent="0.25">
      <c r="A14" s="15">
        <v>314</v>
      </c>
      <c r="B14" s="15">
        <v>2</v>
      </c>
      <c r="C14" s="16" t="s">
        <v>331</v>
      </c>
      <c r="D14" s="16">
        <v>0</v>
      </c>
      <c r="E14" s="16">
        <v>0</v>
      </c>
      <c r="F14" s="16">
        <v>0</v>
      </c>
      <c r="G14" s="16">
        <v>0</v>
      </c>
      <c r="H14" s="21">
        <v>320</v>
      </c>
      <c r="I14" s="21">
        <f t="shared" si="0"/>
        <v>640</v>
      </c>
      <c r="J14" s="52"/>
    </row>
    <row r="15" spans="1:10" x14ac:dyDescent="0.25">
      <c r="A15" s="15">
        <v>316</v>
      </c>
      <c r="B15" s="15">
        <v>2</v>
      </c>
      <c r="C15" s="16" t="s">
        <v>332</v>
      </c>
      <c r="D15" s="16">
        <v>0</v>
      </c>
      <c r="E15" s="16">
        <v>0</v>
      </c>
      <c r="F15" s="16">
        <v>0</v>
      </c>
      <c r="G15" s="16">
        <v>0</v>
      </c>
      <c r="H15" s="21">
        <v>826</v>
      </c>
      <c r="I15" s="21">
        <f t="shared" si="0"/>
        <v>1652</v>
      </c>
      <c r="J15" s="52"/>
    </row>
    <row r="16" spans="1:10" x14ac:dyDescent="0.25">
      <c r="A16" s="15">
        <v>317</v>
      </c>
      <c r="B16" s="15">
        <v>2</v>
      </c>
      <c r="C16" s="16" t="s">
        <v>333</v>
      </c>
      <c r="D16" s="16">
        <v>0</v>
      </c>
      <c r="E16" s="16">
        <v>0</v>
      </c>
      <c r="F16" s="16">
        <v>0</v>
      </c>
      <c r="G16" s="16">
        <v>0</v>
      </c>
      <c r="H16" s="21">
        <v>413.46153846153845</v>
      </c>
      <c r="I16" s="21">
        <f t="shared" si="0"/>
        <v>826.92307692307691</v>
      </c>
      <c r="J16" s="52"/>
    </row>
    <row r="17" spans="1:10" x14ac:dyDescent="0.25">
      <c r="A17" s="15">
        <v>321</v>
      </c>
      <c r="B17" s="15">
        <v>3</v>
      </c>
      <c r="C17" s="16" t="s">
        <v>334</v>
      </c>
      <c r="D17" s="16" t="s">
        <v>335</v>
      </c>
      <c r="E17" s="16" t="s">
        <v>336</v>
      </c>
      <c r="F17" s="16">
        <v>2002</v>
      </c>
      <c r="G17" s="16">
        <v>0</v>
      </c>
      <c r="H17" s="21">
        <v>826</v>
      </c>
      <c r="I17" s="21">
        <f t="shared" si="0"/>
        <v>2478</v>
      </c>
      <c r="J17" s="52"/>
    </row>
    <row r="18" spans="1:10" x14ac:dyDescent="0.25">
      <c r="A18" s="15">
        <v>322</v>
      </c>
      <c r="B18" s="15">
        <v>5</v>
      </c>
      <c r="C18" s="16" t="s">
        <v>337</v>
      </c>
      <c r="D18" s="16" t="s">
        <v>338</v>
      </c>
      <c r="E18" s="16" t="s">
        <v>339</v>
      </c>
      <c r="F18" s="16">
        <v>1844</v>
      </c>
      <c r="G18" s="16">
        <v>0</v>
      </c>
      <c r="H18" s="21">
        <v>413.46153846153845</v>
      </c>
      <c r="I18" s="21">
        <f t="shared" si="0"/>
        <v>2067.3076923076924</v>
      </c>
      <c r="J18" s="52"/>
    </row>
    <row r="19" spans="1:10" x14ac:dyDescent="0.25">
      <c r="A19" s="15">
        <v>324</v>
      </c>
      <c r="B19" s="15">
        <v>5</v>
      </c>
      <c r="C19" s="16" t="s">
        <v>340</v>
      </c>
      <c r="D19" s="16" t="s">
        <v>341</v>
      </c>
      <c r="E19" s="16" t="s">
        <v>342</v>
      </c>
      <c r="F19" s="16">
        <v>1989</v>
      </c>
      <c r="G19" s="16">
        <v>0</v>
      </c>
      <c r="H19" s="21">
        <v>392</v>
      </c>
      <c r="I19" s="21">
        <f t="shared" si="0"/>
        <v>1960</v>
      </c>
      <c r="J19" s="52"/>
    </row>
    <row r="20" spans="1:10" x14ac:dyDescent="0.25">
      <c r="A20" s="15">
        <v>328</v>
      </c>
      <c r="B20" s="15">
        <v>5</v>
      </c>
      <c r="C20" s="16" t="s">
        <v>343</v>
      </c>
      <c r="D20" s="16" t="s">
        <v>344</v>
      </c>
      <c r="E20" s="16" t="s">
        <v>345</v>
      </c>
      <c r="F20" s="16">
        <v>2000</v>
      </c>
      <c r="G20" s="16">
        <v>0</v>
      </c>
      <c r="H20" s="21">
        <v>338.54197183098591</v>
      </c>
      <c r="I20" s="21">
        <f t="shared" si="0"/>
        <v>1692.7098591549295</v>
      </c>
      <c r="J20" s="52"/>
    </row>
    <row r="21" spans="1:10" x14ac:dyDescent="0.25">
      <c r="A21" s="15">
        <v>335</v>
      </c>
      <c r="B21" s="15">
        <v>5</v>
      </c>
      <c r="C21" s="16" t="s">
        <v>346</v>
      </c>
      <c r="D21" s="16">
        <v>0</v>
      </c>
      <c r="E21" s="16">
        <v>0</v>
      </c>
      <c r="F21" s="16">
        <v>0</v>
      </c>
      <c r="G21" s="16">
        <v>0</v>
      </c>
      <c r="H21" s="21">
        <v>570</v>
      </c>
      <c r="I21" s="21">
        <f t="shared" si="0"/>
        <v>2850</v>
      </c>
      <c r="J21" s="52"/>
    </row>
    <row r="22" spans="1:10" x14ac:dyDescent="0.25">
      <c r="A22" s="15">
        <v>340</v>
      </c>
      <c r="B22" s="15">
        <v>5</v>
      </c>
      <c r="C22" s="16" t="s">
        <v>347</v>
      </c>
      <c r="D22" s="16">
        <v>0</v>
      </c>
      <c r="E22" s="16">
        <v>0</v>
      </c>
      <c r="F22" s="16">
        <v>0</v>
      </c>
      <c r="G22" s="16">
        <v>0</v>
      </c>
      <c r="H22" s="21">
        <v>380</v>
      </c>
      <c r="I22" s="21">
        <f t="shared" si="0"/>
        <v>1900</v>
      </c>
      <c r="J22" s="52"/>
    </row>
    <row r="23" spans="1:10" x14ac:dyDescent="0.25">
      <c r="A23" s="15">
        <v>342</v>
      </c>
      <c r="B23" s="15">
        <v>2</v>
      </c>
      <c r="C23" s="16" t="s">
        <v>348</v>
      </c>
      <c r="D23" s="16">
        <v>0</v>
      </c>
      <c r="E23" s="16">
        <v>0</v>
      </c>
      <c r="F23" s="16">
        <v>0</v>
      </c>
      <c r="G23" s="16">
        <v>0</v>
      </c>
      <c r="H23" s="21">
        <v>1105</v>
      </c>
      <c r="I23" s="21">
        <f t="shared" si="0"/>
        <v>2210</v>
      </c>
      <c r="J23" s="52"/>
    </row>
    <row r="24" spans="1:10" x14ac:dyDescent="0.25">
      <c r="A24" s="15">
        <v>348</v>
      </c>
      <c r="B24" s="15">
        <v>5</v>
      </c>
      <c r="C24" s="16" t="s">
        <v>349</v>
      </c>
      <c r="D24" s="16">
        <v>0</v>
      </c>
      <c r="E24" s="16">
        <v>0</v>
      </c>
      <c r="F24" s="16">
        <v>0</v>
      </c>
      <c r="G24" s="16">
        <v>0</v>
      </c>
      <c r="H24" s="21">
        <v>103.60915492957746</v>
      </c>
      <c r="I24" s="21">
        <f t="shared" si="0"/>
        <v>518.04577464788724</v>
      </c>
      <c r="J24" s="52"/>
    </row>
    <row r="25" spans="1:10" x14ac:dyDescent="0.25">
      <c r="A25" s="15">
        <v>351</v>
      </c>
      <c r="B25" s="15">
        <v>5</v>
      </c>
      <c r="C25" s="16" t="s">
        <v>350</v>
      </c>
      <c r="D25" s="16">
        <v>0</v>
      </c>
      <c r="E25" s="16">
        <v>0</v>
      </c>
      <c r="F25" s="16">
        <v>0</v>
      </c>
      <c r="G25" s="16">
        <v>0</v>
      </c>
      <c r="H25" s="21">
        <v>50</v>
      </c>
      <c r="I25" s="21">
        <f t="shared" si="0"/>
        <v>250</v>
      </c>
      <c r="J25" s="52"/>
    </row>
    <row r="26" spans="1:10" x14ac:dyDescent="0.25">
      <c r="A26" s="15">
        <v>352</v>
      </c>
      <c r="B26" s="15">
        <v>5</v>
      </c>
      <c r="C26" s="16" t="s">
        <v>351</v>
      </c>
      <c r="D26" s="16">
        <v>0</v>
      </c>
      <c r="E26" s="16">
        <v>0</v>
      </c>
      <c r="F26" s="16">
        <v>0</v>
      </c>
      <c r="G26" s="16">
        <v>0</v>
      </c>
      <c r="H26" s="21">
        <v>337</v>
      </c>
      <c r="I26" s="21">
        <f t="shared" si="0"/>
        <v>1685</v>
      </c>
      <c r="J26" s="52"/>
    </row>
    <row r="27" spans="1:10" x14ac:dyDescent="0.25">
      <c r="A27" s="15">
        <v>355</v>
      </c>
      <c r="B27" s="15">
        <v>2</v>
      </c>
      <c r="C27" s="16" t="s">
        <v>352</v>
      </c>
      <c r="D27" s="16">
        <v>0</v>
      </c>
      <c r="E27" s="16">
        <v>0</v>
      </c>
      <c r="F27" s="16">
        <v>0</v>
      </c>
      <c r="G27" s="16">
        <v>0</v>
      </c>
      <c r="H27" s="21">
        <v>441</v>
      </c>
      <c r="I27" s="21">
        <f t="shared" si="0"/>
        <v>882</v>
      </c>
      <c r="J27" s="52"/>
    </row>
    <row r="28" spans="1:10" x14ac:dyDescent="0.25">
      <c r="A28" s="15">
        <v>361</v>
      </c>
      <c r="B28" s="15">
        <v>5</v>
      </c>
      <c r="C28" s="16" t="s">
        <v>353</v>
      </c>
      <c r="D28" s="16">
        <v>0</v>
      </c>
      <c r="E28" s="16">
        <v>0</v>
      </c>
      <c r="F28" s="16">
        <v>0</v>
      </c>
      <c r="G28" s="16">
        <v>0</v>
      </c>
      <c r="H28" s="21">
        <v>816</v>
      </c>
      <c r="I28" s="21">
        <f t="shared" si="0"/>
        <v>4080</v>
      </c>
      <c r="J28" s="52"/>
    </row>
    <row r="29" spans="1:10" x14ac:dyDescent="0.25">
      <c r="A29" s="15">
        <v>363</v>
      </c>
      <c r="B29" s="15">
        <v>5</v>
      </c>
      <c r="C29" s="16" t="s">
        <v>354</v>
      </c>
      <c r="D29" s="16">
        <v>0</v>
      </c>
      <c r="E29" s="16">
        <v>0</v>
      </c>
      <c r="F29" s="16">
        <v>0</v>
      </c>
      <c r="G29" s="16">
        <v>0</v>
      </c>
      <c r="H29" s="21">
        <v>149</v>
      </c>
      <c r="I29" s="21">
        <f t="shared" si="0"/>
        <v>745</v>
      </c>
      <c r="J29" s="52"/>
    </row>
    <row r="30" spans="1:10" x14ac:dyDescent="0.25">
      <c r="A30" s="15">
        <v>365</v>
      </c>
      <c r="B30" s="15">
        <v>5</v>
      </c>
      <c r="C30" s="16" t="s">
        <v>355</v>
      </c>
      <c r="D30" s="16">
        <v>0</v>
      </c>
      <c r="E30" s="16">
        <v>0</v>
      </c>
      <c r="F30" s="16">
        <v>0</v>
      </c>
      <c r="G30" s="16">
        <v>0</v>
      </c>
      <c r="H30" s="21">
        <v>320</v>
      </c>
      <c r="I30" s="21">
        <f t="shared" si="0"/>
        <v>1600</v>
      </c>
      <c r="J30" s="52"/>
    </row>
    <row r="31" spans="1:10" x14ac:dyDescent="0.25">
      <c r="A31" s="15">
        <v>367</v>
      </c>
      <c r="B31" s="15">
        <v>2</v>
      </c>
      <c r="C31" s="16" t="s">
        <v>356</v>
      </c>
      <c r="D31" s="16">
        <v>0</v>
      </c>
      <c r="E31" s="16">
        <v>0</v>
      </c>
      <c r="F31" s="16">
        <v>0</v>
      </c>
      <c r="G31" s="16">
        <v>0</v>
      </c>
      <c r="H31" s="21">
        <v>324</v>
      </c>
      <c r="I31" s="21">
        <f t="shared" si="0"/>
        <v>648</v>
      </c>
      <c r="J31" s="52"/>
    </row>
    <row r="32" spans="1:10" x14ac:dyDescent="0.25">
      <c r="A32" s="15">
        <v>374</v>
      </c>
      <c r="B32" s="15">
        <v>5</v>
      </c>
      <c r="C32" s="16" t="s">
        <v>357</v>
      </c>
      <c r="D32" s="16">
        <v>0</v>
      </c>
      <c r="E32" s="16">
        <v>0</v>
      </c>
      <c r="F32" s="16">
        <v>0</v>
      </c>
      <c r="G32" s="16">
        <v>0</v>
      </c>
      <c r="H32" s="21">
        <v>295.38028169014081</v>
      </c>
      <c r="I32" s="21">
        <f t="shared" si="0"/>
        <v>1476.9014084507039</v>
      </c>
      <c r="J32" s="52"/>
    </row>
    <row r="33" spans="1:11" x14ac:dyDescent="0.25">
      <c r="A33" s="15">
        <v>376</v>
      </c>
      <c r="B33" s="15">
        <v>5</v>
      </c>
      <c r="C33" s="16" t="s">
        <v>358</v>
      </c>
      <c r="D33" s="16">
        <v>0</v>
      </c>
      <c r="E33" s="16">
        <v>0</v>
      </c>
      <c r="F33" s="16">
        <v>0</v>
      </c>
      <c r="G33" s="16">
        <v>0</v>
      </c>
      <c r="H33" s="21">
        <v>226</v>
      </c>
      <c r="I33" s="21">
        <f t="shared" si="0"/>
        <v>1130</v>
      </c>
      <c r="J33" s="52"/>
    </row>
    <row r="34" spans="1:11" x14ac:dyDescent="0.25">
      <c r="A34" s="15">
        <v>377</v>
      </c>
      <c r="B34" s="15">
        <v>5</v>
      </c>
      <c r="C34" s="16" t="s">
        <v>359</v>
      </c>
      <c r="D34" s="16">
        <v>0</v>
      </c>
      <c r="E34" s="16">
        <v>0</v>
      </c>
      <c r="F34" s="16">
        <v>0</v>
      </c>
      <c r="G34" s="16">
        <v>0</v>
      </c>
      <c r="H34" s="21">
        <v>538</v>
      </c>
      <c r="I34" s="21">
        <f t="shared" si="0"/>
        <v>2690</v>
      </c>
      <c r="J34" s="52"/>
    </row>
    <row r="35" spans="1:11" x14ac:dyDescent="0.25">
      <c r="A35" s="15">
        <v>381</v>
      </c>
      <c r="B35" s="15">
        <v>5</v>
      </c>
      <c r="C35" s="16" t="s">
        <v>360</v>
      </c>
      <c r="D35" s="16">
        <v>0</v>
      </c>
      <c r="E35" s="16">
        <v>0</v>
      </c>
      <c r="F35" s="16">
        <v>0</v>
      </c>
      <c r="G35" s="16">
        <v>0</v>
      </c>
      <c r="H35" s="21">
        <v>499</v>
      </c>
      <c r="I35" s="21">
        <f t="shared" si="0"/>
        <v>2495</v>
      </c>
      <c r="J35" s="52"/>
    </row>
    <row r="36" spans="1:11" x14ac:dyDescent="0.25">
      <c r="A36" s="15">
        <v>385</v>
      </c>
      <c r="B36" s="15">
        <v>5</v>
      </c>
      <c r="C36" s="16" t="s">
        <v>361</v>
      </c>
      <c r="D36" s="16">
        <v>0</v>
      </c>
      <c r="E36" s="16">
        <v>0</v>
      </c>
      <c r="F36" s="16">
        <v>0</v>
      </c>
      <c r="G36" s="16">
        <v>0</v>
      </c>
      <c r="H36" s="21">
        <v>390</v>
      </c>
      <c r="I36" s="21">
        <f t="shared" si="0"/>
        <v>1950</v>
      </c>
      <c r="J36" s="52"/>
    </row>
    <row r="37" spans="1:11" x14ac:dyDescent="0.25">
      <c r="A37" s="15" t="s">
        <v>362</v>
      </c>
      <c r="B37" s="15">
        <v>1</v>
      </c>
      <c r="C37" s="16" t="s">
        <v>363</v>
      </c>
      <c r="D37" s="16" t="s">
        <v>364</v>
      </c>
      <c r="E37" s="16"/>
      <c r="F37" s="16"/>
      <c r="G37" s="16"/>
      <c r="H37" s="21">
        <v>224.33</v>
      </c>
      <c r="I37" s="21">
        <f t="shared" si="0"/>
        <v>224.33</v>
      </c>
      <c r="J37" s="52"/>
    </row>
    <row r="38" spans="1:11" x14ac:dyDescent="0.25">
      <c r="A38" s="15" t="s">
        <v>362</v>
      </c>
      <c r="B38" s="15">
        <v>1</v>
      </c>
      <c r="C38" s="16" t="s">
        <v>365</v>
      </c>
      <c r="D38" s="16" t="s">
        <v>364</v>
      </c>
      <c r="E38" s="16"/>
      <c r="F38" s="16"/>
      <c r="G38" s="16"/>
      <c r="H38" s="21">
        <v>224.33</v>
      </c>
      <c r="I38" s="21">
        <f t="shared" si="0"/>
        <v>224.33</v>
      </c>
      <c r="J38" s="52"/>
    </row>
    <row r="39" spans="1:11" x14ac:dyDescent="0.25">
      <c r="A39" s="15" t="s">
        <v>362</v>
      </c>
      <c r="B39" s="15">
        <v>1</v>
      </c>
      <c r="C39" s="16" t="s">
        <v>366</v>
      </c>
      <c r="D39" s="16" t="s">
        <v>364</v>
      </c>
      <c r="E39" s="16"/>
      <c r="F39" s="16"/>
      <c r="G39" s="16"/>
      <c r="H39" s="21">
        <v>224.33</v>
      </c>
      <c r="I39" s="21">
        <f t="shared" si="0"/>
        <v>224.33</v>
      </c>
      <c r="J39" s="52"/>
    </row>
    <row r="40" spans="1:11" x14ac:dyDescent="0.25">
      <c r="A40" s="15" t="s">
        <v>362</v>
      </c>
      <c r="B40" s="15">
        <v>1</v>
      </c>
      <c r="C40" s="16" t="s">
        <v>367</v>
      </c>
      <c r="D40" s="16" t="s">
        <v>364</v>
      </c>
      <c r="E40" s="16"/>
      <c r="F40" s="16"/>
      <c r="G40" s="16"/>
      <c r="H40" s="21">
        <v>224.33</v>
      </c>
      <c r="I40" s="21">
        <f t="shared" si="0"/>
        <v>224.33</v>
      </c>
      <c r="J40" s="52"/>
    </row>
    <row r="41" spans="1:11" x14ac:dyDescent="0.25">
      <c r="A41" s="15" t="s">
        <v>362</v>
      </c>
      <c r="B41" s="15">
        <v>1</v>
      </c>
      <c r="C41" s="16" t="s">
        <v>368</v>
      </c>
      <c r="D41" s="16" t="s">
        <v>364</v>
      </c>
      <c r="E41" s="16"/>
      <c r="F41" s="16"/>
      <c r="G41" s="16"/>
      <c r="H41" s="21">
        <v>224.33</v>
      </c>
      <c r="I41" s="21">
        <f t="shared" si="0"/>
        <v>224.33</v>
      </c>
      <c r="J41" s="52"/>
    </row>
    <row r="42" spans="1:11" x14ac:dyDescent="0.25">
      <c r="A42" s="15" t="s">
        <v>362</v>
      </c>
      <c r="B42" s="15">
        <v>1</v>
      </c>
      <c r="C42" s="16" t="s">
        <v>369</v>
      </c>
      <c r="D42" s="16" t="s">
        <v>364</v>
      </c>
      <c r="E42" s="16"/>
      <c r="F42" s="16"/>
      <c r="G42" s="16"/>
      <c r="H42" s="21">
        <v>224.33</v>
      </c>
      <c r="I42" s="21">
        <f t="shared" si="0"/>
        <v>224.33</v>
      </c>
      <c r="J42" s="52"/>
    </row>
    <row r="43" spans="1:11" x14ac:dyDescent="0.25">
      <c r="A43" s="15" t="s">
        <v>362</v>
      </c>
      <c r="B43" s="15">
        <v>1</v>
      </c>
      <c r="C43" s="16" t="s">
        <v>370</v>
      </c>
      <c r="D43" s="16" t="s">
        <v>364</v>
      </c>
      <c r="E43" s="16"/>
      <c r="F43" s="16"/>
      <c r="G43" s="16"/>
      <c r="H43" s="21">
        <v>224.33</v>
      </c>
      <c r="I43" s="21">
        <f t="shared" si="0"/>
        <v>224.33</v>
      </c>
      <c r="J43" s="52"/>
    </row>
    <row r="44" spans="1:11" x14ac:dyDescent="0.25">
      <c r="A44" s="15" t="s">
        <v>362</v>
      </c>
      <c r="B44" s="15">
        <v>1</v>
      </c>
      <c r="C44" s="16" t="s">
        <v>371</v>
      </c>
      <c r="D44" s="16" t="s">
        <v>364</v>
      </c>
      <c r="E44" s="16"/>
      <c r="F44" s="16"/>
      <c r="G44" s="16"/>
      <c r="H44" s="21">
        <v>224.33</v>
      </c>
      <c r="I44" s="21">
        <f t="shared" si="0"/>
        <v>224.33</v>
      </c>
      <c r="J44" s="52"/>
    </row>
    <row r="45" spans="1:11" x14ac:dyDescent="0.25">
      <c r="A45" s="15" t="s">
        <v>362</v>
      </c>
      <c r="B45" s="15">
        <v>1</v>
      </c>
      <c r="C45" s="16" t="s">
        <v>372</v>
      </c>
      <c r="D45" s="16" t="s">
        <v>364</v>
      </c>
      <c r="E45" s="16"/>
      <c r="F45" s="16"/>
      <c r="G45" s="16"/>
      <c r="H45" s="21">
        <v>224.33</v>
      </c>
      <c r="I45" s="21">
        <f t="shared" si="0"/>
        <v>224.33</v>
      </c>
      <c r="J45" s="52"/>
    </row>
    <row r="46" spans="1:11" x14ac:dyDescent="0.25">
      <c r="A46" s="15" t="s">
        <v>362</v>
      </c>
      <c r="B46" s="15">
        <v>1</v>
      </c>
      <c r="C46" s="16" t="s">
        <v>373</v>
      </c>
      <c r="D46" s="16" t="s">
        <v>364</v>
      </c>
      <c r="E46" s="16"/>
      <c r="F46" s="16"/>
      <c r="G46" s="16"/>
      <c r="H46" s="21">
        <v>224.37</v>
      </c>
      <c r="I46" s="21">
        <f t="shared" si="0"/>
        <v>224.37</v>
      </c>
      <c r="J46" s="52"/>
    </row>
    <row r="47" spans="1:11" x14ac:dyDescent="0.25">
      <c r="A47" s="15" t="s">
        <v>362</v>
      </c>
      <c r="B47" s="15">
        <v>1</v>
      </c>
      <c r="C47" s="16" t="s">
        <v>374</v>
      </c>
      <c r="D47" s="16" t="s">
        <v>364</v>
      </c>
      <c r="E47" s="16"/>
      <c r="F47" s="16"/>
      <c r="G47" s="16"/>
      <c r="H47" s="21">
        <v>224.36</v>
      </c>
      <c r="I47" s="21">
        <f t="shared" si="0"/>
        <v>224.36</v>
      </c>
      <c r="J47" s="52"/>
    </row>
    <row r="48" spans="1:11" x14ac:dyDescent="0.25">
      <c r="A48" s="57">
        <v>44</v>
      </c>
      <c r="B48" s="57">
        <f>SUM(B4:B47)</f>
        <v>130</v>
      </c>
      <c r="H48" s="6"/>
      <c r="I48" s="7">
        <f>SUM(I4:I47)</f>
        <v>49853.801265005437</v>
      </c>
      <c r="J48" s="52"/>
      <c r="K48" s="100">
        <f>+I37+I38+I39+I40+I41+I42+I44+I43+I45+I46+I47</f>
        <v>2467.6999999999998</v>
      </c>
    </row>
    <row r="49" spans="1:10" x14ac:dyDescent="0.25">
      <c r="J49" s="52"/>
    </row>
    <row r="50" spans="1:10" x14ac:dyDescent="0.25">
      <c r="A50" s="48" t="s">
        <v>1095</v>
      </c>
      <c r="B50" s="48" t="s">
        <v>1096</v>
      </c>
      <c r="I50" s="10"/>
      <c r="J50" s="49"/>
    </row>
    <row r="51" spans="1:10" ht="26.25" x14ac:dyDescent="0.4">
      <c r="A51" s="50">
        <f>+A48</f>
        <v>44</v>
      </c>
      <c r="B51" s="50">
        <f>+B48</f>
        <v>130</v>
      </c>
      <c r="C51" s="51" t="s">
        <v>1108</v>
      </c>
      <c r="D51" s="52"/>
      <c r="E51" s="52"/>
      <c r="F51" s="52"/>
      <c r="G51" s="52"/>
      <c r="H51" s="52"/>
      <c r="I51" s="49"/>
      <c r="J51" s="49"/>
    </row>
    <row r="54" spans="1:10" x14ac:dyDescent="0.25">
      <c r="A54" s="55" t="s">
        <v>1105</v>
      </c>
      <c r="B54" s="55" t="s">
        <v>2</v>
      </c>
      <c r="C54" s="55" t="s">
        <v>1101</v>
      </c>
      <c r="D54" s="55" t="s">
        <v>4</v>
      </c>
      <c r="E54" s="55" t="s">
        <v>5</v>
      </c>
      <c r="F54" s="55" t="s">
        <v>6</v>
      </c>
      <c r="G54" s="55" t="s">
        <v>1102</v>
      </c>
      <c r="H54" s="55" t="s">
        <v>9</v>
      </c>
      <c r="I54" s="58"/>
      <c r="J54" s="58"/>
    </row>
    <row r="55" spans="1:10" x14ac:dyDescent="0.25">
      <c r="A55" s="15">
        <v>146</v>
      </c>
      <c r="B55" s="15">
        <v>2</v>
      </c>
      <c r="C55" s="16" t="s">
        <v>901</v>
      </c>
      <c r="D55" s="16" t="s">
        <v>902</v>
      </c>
      <c r="E55" s="16" t="s">
        <v>903</v>
      </c>
      <c r="F55" s="15" t="s">
        <v>904</v>
      </c>
      <c r="G55" s="15" t="s">
        <v>846</v>
      </c>
      <c r="H55" s="21">
        <v>69</v>
      </c>
      <c r="I55" s="21">
        <v>138</v>
      </c>
      <c r="J55" s="55"/>
    </row>
    <row r="56" spans="1:10" x14ac:dyDescent="0.25">
      <c r="A56" s="15">
        <v>147</v>
      </c>
      <c r="B56" s="15">
        <v>5</v>
      </c>
      <c r="C56" s="16" t="s">
        <v>905</v>
      </c>
      <c r="D56" s="16" t="s">
        <v>906</v>
      </c>
      <c r="E56" s="16" t="s">
        <v>907</v>
      </c>
      <c r="F56" s="15" t="s">
        <v>908</v>
      </c>
      <c r="G56" s="15" t="s">
        <v>846</v>
      </c>
      <c r="H56" s="21">
        <v>634</v>
      </c>
      <c r="I56" s="21">
        <v>3170</v>
      </c>
      <c r="J56" s="55"/>
    </row>
    <row r="57" spans="1:10" x14ac:dyDescent="0.25">
      <c r="A57" s="15">
        <v>149</v>
      </c>
      <c r="B57" s="15">
        <v>6</v>
      </c>
      <c r="C57" s="16" t="s">
        <v>909</v>
      </c>
      <c r="D57" s="16" t="s">
        <v>910</v>
      </c>
      <c r="E57" s="16" t="s">
        <v>911</v>
      </c>
      <c r="F57" s="15" t="s">
        <v>912</v>
      </c>
      <c r="G57" s="15" t="s">
        <v>846</v>
      </c>
      <c r="H57" s="21">
        <v>220</v>
      </c>
      <c r="I57" s="21">
        <v>1320</v>
      </c>
      <c r="J57" s="55"/>
    </row>
    <row r="58" spans="1:10" x14ac:dyDescent="0.25">
      <c r="A58" s="15">
        <v>150</v>
      </c>
      <c r="B58" s="15">
        <v>3</v>
      </c>
      <c r="C58" s="16" t="s">
        <v>913</v>
      </c>
      <c r="D58" s="16" t="s">
        <v>914</v>
      </c>
      <c r="E58" s="16" t="s">
        <v>915</v>
      </c>
      <c r="F58" s="15" t="s">
        <v>916</v>
      </c>
      <c r="G58" s="15" t="s">
        <v>846</v>
      </c>
      <c r="H58" s="21">
        <v>294.8</v>
      </c>
      <c r="I58" s="21">
        <v>884.40000000000009</v>
      </c>
      <c r="J58" s="55"/>
    </row>
    <row r="59" spans="1:10" x14ac:dyDescent="0.25">
      <c r="A59" s="15">
        <v>151</v>
      </c>
      <c r="B59" s="15">
        <v>2</v>
      </c>
      <c r="C59" s="16" t="s">
        <v>917</v>
      </c>
      <c r="D59" s="16" t="s">
        <v>918</v>
      </c>
      <c r="E59" s="16" t="s">
        <v>194</v>
      </c>
      <c r="F59" s="15" t="s">
        <v>919</v>
      </c>
      <c r="G59" s="15" t="s">
        <v>846</v>
      </c>
      <c r="H59" s="21">
        <v>165</v>
      </c>
      <c r="I59" s="21">
        <v>330</v>
      </c>
      <c r="J59" s="55"/>
    </row>
    <row r="60" spans="1:10" x14ac:dyDescent="0.25">
      <c r="A60" s="15">
        <v>152</v>
      </c>
      <c r="B60" s="15">
        <v>2</v>
      </c>
      <c r="C60" s="16" t="s">
        <v>920</v>
      </c>
      <c r="D60" s="16" t="s">
        <v>921</v>
      </c>
      <c r="E60" s="16" t="s">
        <v>922</v>
      </c>
      <c r="F60" s="15" t="s">
        <v>853</v>
      </c>
      <c r="G60" s="15" t="s">
        <v>846</v>
      </c>
      <c r="H60" s="21">
        <v>435</v>
      </c>
      <c r="I60" s="21">
        <v>870</v>
      </c>
      <c r="J60" s="55"/>
    </row>
    <row r="61" spans="1:10" x14ac:dyDescent="0.25">
      <c r="A61" s="15">
        <v>153</v>
      </c>
      <c r="B61" s="15">
        <v>2</v>
      </c>
      <c r="C61" s="16" t="s">
        <v>923</v>
      </c>
      <c r="D61" s="16" t="s">
        <v>924</v>
      </c>
      <c r="E61" s="16" t="s">
        <v>925</v>
      </c>
      <c r="F61" s="15" t="s">
        <v>904</v>
      </c>
      <c r="G61" s="15" t="s">
        <v>846</v>
      </c>
      <c r="H61" s="21">
        <v>418</v>
      </c>
      <c r="I61" s="21">
        <v>836</v>
      </c>
      <c r="J61" s="55"/>
    </row>
    <row r="62" spans="1:10" x14ac:dyDescent="0.25">
      <c r="A62" s="15">
        <v>154</v>
      </c>
      <c r="B62" s="15">
        <v>2</v>
      </c>
      <c r="C62" s="16" t="s">
        <v>926</v>
      </c>
      <c r="D62" s="16" t="s">
        <v>927</v>
      </c>
      <c r="E62" s="16" t="s">
        <v>928</v>
      </c>
      <c r="F62" s="15" t="s">
        <v>861</v>
      </c>
      <c r="G62" s="15" t="s">
        <v>846</v>
      </c>
      <c r="H62" s="21">
        <v>925</v>
      </c>
      <c r="I62" s="21">
        <v>1850</v>
      </c>
      <c r="J62" s="55"/>
    </row>
    <row r="63" spans="1:10" x14ac:dyDescent="0.25">
      <c r="A63" s="15">
        <v>156</v>
      </c>
      <c r="B63" s="15">
        <v>3</v>
      </c>
      <c r="C63" s="16" t="s">
        <v>929</v>
      </c>
      <c r="D63" s="16" t="s">
        <v>930</v>
      </c>
      <c r="E63" s="16" t="s">
        <v>931</v>
      </c>
      <c r="F63" s="42">
        <v>42005</v>
      </c>
      <c r="G63" s="15" t="s">
        <v>857</v>
      </c>
      <c r="H63" s="21">
        <v>586</v>
      </c>
      <c r="I63" s="21">
        <v>1758</v>
      </c>
      <c r="J63" s="55"/>
    </row>
    <row r="64" spans="1:10" x14ac:dyDescent="0.25">
      <c r="A64" s="15">
        <v>160</v>
      </c>
      <c r="B64" s="15">
        <v>2</v>
      </c>
      <c r="C64" s="16" t="s">
        <v>932</v>
      </c>
      <c r="D64" s="28" t="s">
        <v>933</v>
      </c>
      <c r="E64" s="16" t="s">
        <v>222</v>
      </c>
      <c r="F64" s="15" t="s">
        <v>934</v>
      </c>
      <c r="G64" s="15" t="s">
        <v>846</v>
      </c>
      <c r="H64" s="21">
        <v>357</v>
      </c>
      <c r="I64" s="21">
        <v>714</v>
      </c>
      <c r="J64" s="55"/>
    </row>
    <row r="65" spans="1:10" x14ac:dyDescent="0.25">
      <c r="A65" s="15">
        <v>161</v>
      </c>
      <c r="B65" s="15">
        <v>2</v>
      </c>
      <c r="C65" s="16" t="s">
        <v>935</v>
      </c>
      <c r="D65" s="28" t="s">
        <v>936</v>
      </c>
      <c r="E65" s="16" t="s">
        <v>922</v>
      </c>
      <c r="F65" s="15" t="s">
        <v>876</v>
      </c>
      <c r="G65" s="15" t="s">
        <v>846</v>
      </c>
      <c r="H65" s="21">
        <v>384</v>
      </c>
      <c r="I65" s="21">
        <v>768</v>
      </c>
      <c r="J65" s="55"/>
    </row>
    <row r="66" spans="1:10" x14ac:dyDescent="0.25">
      <c r="A66" s="15">
        <v>162</v>
      </c>
      <c r="B66" s="15">
        <v>2</v>
      </c>
      <c r="C66" s="16" t="s">
        <v>937</v>
      </c>
      <c r="D66" s="16" t="s">
        <v>938</v>
      </c>
      <c r="E66" s="16" t="s">
        <v>939</v>
      </c>
      <c r="F66" s="15" t="s">
        <v>940</v>
      </c>
      <c r="G66" s="15" t="s">
        <v>846</v>
      </c>
      <c r="H66" s="21">
        <v>665</v>
      </c>
      <c r="I66" s="21">
        <v>1330</v>
      </c>
      <c r="J66" s="55"/>
    </row>
    <row r="67" spans="1:10" x14ac:dyDescent="0.25">
      <c r="A67" s="15">
        <v>163</v>
      </c>
      <c r="B67" s="15">
        <v>2</v>
      </c>
      <c r="C67" s="16" t="s">
        <v>937</v>
      </c>
      <c r="D67" s="43" t="s">
        <v>938</v>
      </c>
      <c r="E67" s="16" t="s">
        <v>939</v>
      </c>
      <c r="F67" s="15" t="s">
        <v>940</v>
      </c>
      <c r="G67" s="15" t="s">
        <v>846</v>
      </c>
      <c r="H67" s="21">
        <v>665</v>
      </c>
      <c r="I67" s="21">
        <v>1330</v>
      </c>
      <c r="J67" s="55"/>
    </row>
    <row r="68" spans="1:10" x14ac:dyDescent="0.25">
      <c r="A68" s="15">
        <v>166</v>
      </c>
      <c r="B68" s="15">
        <v>2</v>
      </c>
      <c r="C68" s="16" t="s">
        <v>941</v>
      </c>
      <c r="D68" s="16" t="s">
        <v>942</v>
      </c>
      <c r="E68" s="16" t="s">
        <v>943</v>
      </c>
      <c r="F68" s="15" t="s">
        <v>944</v>
      </c>
      <c r="G68" s="15" t="s">
        <v>846</v>
      </c>
      <c r="H68" s="21">
        <v>358</v>
      </c>
      <c r="I68" s="21">
        <v>716</v>
      </c>
      <c r="J68" s="55"/>
    </row>
    <row r="69" spans="1:10" x14ac:dyDescent="0.25">
      <c r="A69" s="15">
        <v>168</v>
      </c>
      <c r="B69" s="15">
        <v>2</v>
      </c>
      <c r="C69" s="16" t="s">
        <v>945</v>
      </c>
      <c r="D69" s="16" t="s">
        <v>927</v>
      </c>
      <c r="E69" s="16" t="s">
        <v>946</v>
      </c>
      <c r="F69" s="15" t="s">
        <v>861</v>
      </c>
      <c r="G69" s="15" t="s">
        <v>846</v>
      </c>
      <c r="H69" s="21">
        <v>1654</v>
      </c>
      <c r="I69" s="21">
        <v>3308</v>
      </c>
      <c r="J69" s="55"/>
    </row>
    <row r="70" spans="1:10" x14ac:dyDescent="0.25">
      <c r="A70" s="15">
        <v>170</v>
      </c>
      <c r="B70" s="15">
        <v>2</v>
      </c>
      <c r="C70" s="16" t="s">
        <v>947</v>
      </c>
      <c r="D70" s="16" t="s">
        <v>948</v>
      </c>
      <c r="E70" s="16" t="s">
        <v>949</v>
      </c>
      <c r="F70" s="15" t="s">
        <v>869</v>
      </c>
      <c r="G70" s="15" t="s">
        <v>846</v>
      </c>
      <c r="H70" s="21">
        <v>947</v>
      </c>
      <c r="I70" s="21">
        <v>1894</v>
      </c>
      <c r="J70" s="55"/>
    </row>
    <row r="71" spans="1:10" x14ac:dyDescent="0.25">
      <c r="A71" s="15">
        <v>171</v>
      </c>
      <c r="B71" s="15">
        <v>2</v>
      </c>
      <c r="C71" s="16" t="s">
        <v>950</v>
      </c>
      <c r="D71" s="16" t="s">
        <v>951</v>
      </c>
      <c r="E71" s="16" t="s">
        <v>952</v>
      </c>
      <c r="F71" s="15" t="s">
        <v>916</v>
      </c>
      <c r="G71" s="15" t="s">
        <v>846</v>
      </c>
      <c r="H71" s="21">
        <v>294.8</v>
      </c>
      <c r="I71" s="21">
        <v>589.6</v>
      </c>
      <c r="J71" s="55"/>
    </row>
    <row r="72" spans="1:10" x14ac:dyDescent="0.25">
      <c r="A72" s="15">
        <v>173</v>
      </c>
      <c r="B72" s="15">
        <v>2</v>
      </c>
      <c r="C72" s="16" t="s">
        <v>953</v>
      </c>
      <c r="D72" s="16" t="s">
        <v>954</v>
      </c>
      <c r="E72" s="16" t="s">
        <v>955</v>
      </c>
      <c r="F72" s="15" t="s">
        <v>956</v>
      </c>
      <c r="G72" s="15" t="s">
        <v>857</v>
      </c>
      <c r="H72" s="21">
        <v>185</v>
      </c>
      <c r="I72" s="21">
        <v>370</v>
      </c>
      <c r="J72" s="55"/>
    </row>
    <row r="73" spans="1:10" x14ac:dyDescent="0.25">
      <c r="A73" s="15">
        <v>174</v>
      </c>
      <c r="B73" s="15">
        <v>2</v>
      </c>
      <c r="C73" s="16" t="s">
        <v>957</v>
      </c>
      <c r="D73" s="16" t="s">
        <v>958</v>
      </c>
      <c r="E73" s="16" t="s">
        <v>959</v>
      </c>
      <c r="F73" s="15" t="s">
        <v>880</v>
      </c>
      <c r="G73" s="15" t="s">
        <v>857</v>
      </c>
      <c r="H73" s="21">
        <v>206</v>
      </c>
      <c r="I73" s="21">
        <v>412</v>
      </c>
      <c r="J73" s="55"/>
    </row>
    <row r="74" spans="1:10" x14ac:dyDescent="0.25">
      <c r="A74" s="15">
        <v>177</v>
      </c>
      <c r="B74" s="15">
        <v>2</v>
      </c>
      <c r="C74" s="16" t="s">
        <v>960</v>
      </c>
      <c r="D74" s="16" t="s">
        <v>961</v>
      </c>
      <c r="E74" s="16" t="s">
        <v>939</v>
      </c>
      <c r="F74" s="15" t="s">
        <v>962</v>
      </c>
      <c r="G74" s="15" t="s">
        <v>846</v>
      </c>
      <c r="H74" s="21">
        <v>184</v>
      </c>
      <c r="I74" s="21">
        <v>368</v>
      </c>
      <c r="J74" s="55"/>
    </row>
    <row r="75" spans="1:10" x14ac:dyDescent="0.25">
      <c r="A75" s="15">
        <v>178</v>
      </c>
      <c r="B75" s="15">
        <v>2</v>
      </c>
      <c r="C75" s="16" t="s">
        <v>963</v>
      </c>
      <c r="D75" s="16" t="s">
        <v>964</v>
      </c>
      <c r="E75" s="16" t="s">
        <v>911</v>
      </c>
      <c r="F75" s="15" t="s">
        <v>853</v>
      </c>
      <c r="G75" s="15" t="s">
        <v>846</v>
      </c>
      <c r="H75" s="21">
        <v>110</v>
      </c>
      <c r="I75" s="21">
        <v>220</v>
      </c>
      <c r="J75" s="55"/>
    </row>
    <row r="76" spans="1:10" x14ac:dyDescent="0.25">
      <c r="A76" s="15">
        <v>179</v>
      </c>
      <c r="B76" s="15">
        <v>2</v>
      </c>
      <c r="C76" s="16" t="s">
        <v>965</v>
      </c>
      <c r="D76" s="16" t="s">
        <v>966</v>
      </c>
      <c r="E76" s="16" t="s">
        <v>967</v>
      </c>
      <c r="F76" s="15" t="s">
        <v>861</v>
      </c>
      <c r="G76" s="15"/>
      <c r="H76" s="21">
        <v>146</v>
      </c>
      <c r="I76" s="21">
        <v>292</v>
      </c>
      <c r="J76" s="55"/>
    </row>
    <row r="77" spans="1:10" x14ac:dyDescent="0.25">
      <c r="A77" s="15">
        <v>182</v>
      </c>
      <c r="B77" s="15">
        <v>2</v>
      </c>
      <c r="C77" s="16" t="s">
        <v>968</v>
      </c>
      <c r="D77" s="16" t="s">
        <v>969</v>
      </c>
      <c r="E77" s="16" t="s">
        <v>967</v>
      </c>
      <c r="F77" s="15" t="s">
        <v>970</v>
      </c>
      <c r="G77" s="15" t="s">
        <v>846</v>
      </c>
      <c r="H77" s="21">
        <v>93</v>
      </c>
      <c r="I77" s="21">
        <v>186</v>
      </c>
      <c r="J77" s="55"/>
    </row>
    <row r="78" spans="1:10" x14ac:dyDescent="0.25">
      <c r="A78" s="15">
        <v>183</v>
      </c>
      <c r="B78" s="15">
        <v>2</v>
      </c>
      <c r="C78" s="16" t="s">
        <v>971</v>
      </c>
      <c r="D78" s="16" t="s">
        <v>972</v>
      </c>
      <c r="E78" s="16" t="s">
        <v>973</v>
      </c>
      <c r="F78" s="15" t="s">
        <v>974</v>
      </c>
      <c r="G78" s="15" t="s">
        <v>846</v>
      </c>
      <c r="H78" s="21">
        <v>420</v>
      </c>
      <c r="I78" s="21">
        <v>840</v>
      </c>
      <c r="J78" s="55"/>
    </row>
    <row r="79" spans="1:10" x14ac:dyDescent="0.25">
      <c r="A79" s="15">
        <v>185</v>
      </c>
      <c r="B79" s="15">
        <v>2</v>
      </c>
      <c r="C79" s="16" t="s">
        <v>975</v>
      </c>
      <c r="D79" s="16" t="s">
        <v>976</v>
      </c>
      <c r="E79" s="16" t="s">
        <v>745</v>
      </c>
      <c r="F79" s="15" t="s">
        <v>977</v>
      </c>
      <c r="G79" s="15" t="s">
        <v>846</v>
      </c>
      <c r="H79" s="21">
        <v>266</v>
      </c>
      <c r="I79" s="21">
        <v>532</v>
      </c>
      <c r="J79" s="55"/>
    </row>
    <row r="80" spans="1:10" x14ac:dyDescent="0.25">
      <c r="A80" s="15">
        <v>187</v>
      </c>
      <c r="B80" s="15">
        <v>2</v>
      </c>
      <c r="C80" s="16" t="s">
        <v>978</v>
      </c>
      <c r="D80" s="16" t="s">
        <v>979</v>
      </c>
      <c r="E80" s="16" t="s">
        <v>967</v>
      </c>
      <c r="F80" s="15" t="s">
        <v>980</v>
      </c>
      <c r="G80" s="15" t="s">
        <v>846</v>
      </c>
      <c r="H80" s="21">
        <v>167</v>
      </c>
      <c r="I80" s="21">
        <v>334</v>
      </c>
      <c r="J80" s="55"/>
    </row>
    <row r="81" spans="1:10" x14ac:dyDescent="0.25">
      <c r="A81" s="15">
        <v>188</v>
      </c>
      <c r="B81" s="15">
        <v>2</v>
      </c>
      <c r="C81" s="16" t="s">
        <v>981</v>
      </c>
      <c r="D81" s="16" t="s">
        <v>982</v>
      </c>
      <c r="E81" s="16" t="s">
        <v>339</v>
      </c>
      <c r="F81" s="15" t="s">
        <v>861</v>
      </c>
      <c r="G81" s="15" t="s">
        <v>846</v>
      </c>
      <c r="H81" s="21">
        <v>340</v>
      </c>
      <c r="I81" s="21">
        <v>680</v>
      </c>
      <c r="J81" s="55"/>
    </row>
    <row r="82" spans="1:10" x14ac:dyDescent="0.25">
      <c r="A82" s="15">
        <v>189</v>
      </c>
      <c r="B82" s="15">
        <v>2</v>
      </c>
      <c r="C82" s="16" t="s">
        <v>983</v>
      </c>
      <c r="D82" s="16" t="s">
        <v>984</v>
      </c>
      <c r="E82" s="16" t="s">
        <v>985</v>
      </c>
      <c r="F82" s="15" t="s">
        <v>986</v>
      </c>
      <c r="G82" s="15" t="s">
        <v>846</v>
      </c>
      <c r="H82" s="21">
        <v>585</v>
      </c>
      <c r="I82" s="21">
        <v>1170</v>
      </c>
      <c r="J82" s="55"/>
    </row>
    <row r="83" spans="1:10" x14ac:dyDescent="0.25">
      <c r="A83" s="15">
        <v>190</v>
      </c>
      <c r="B83" s="15">
        <v>2</v>
      </c>
      <c r="C83" s="16" t="s">
        <v>987</v>
      </c>
      <c r="D83" s="16" t="s">
        <v>988</v>
      </c>
      <c r="E83" s="16" t="s">
        <v>43</v>
      </c>
      <c r="F83" s="15" t="s">
        <v>876</v>
      </c>
      <c r="G83" s="15" t="s">
        <v>846</v>
      </c>
      <c r="H83" s="21">
        <v>69</v>
      </c>
      <c r="I83" s="21">
        <v>138</v>
      </c>
      <c r="J83" s="55"/>
    </row>
    <row r="84" spans="1:10" x14ac:dyDescent="0.25">
      <c r="A84" s="15">
        <v>191</v>
      </c>
      <c r="B84" s="15">
        <v>2</v>
      </c>
      <c r="C84" s="16" t="s">
        <v>981</v>
      </c>
      <c r="D84" s="16" t="s">
        <v>982</v>
      </c>
      <c r="E84" s="16" t="s">
        <v>339</v>
      </c>
      <c r="F84" s="15" t="s">
        <v>861</v>
      </c>
      <c r="G84" s="15" t="s">
        <v>846</v>
      </c>
      <c r="H84" s="21">
        <v>340</v>
      </c>
      <c r="I84" s="21">
        <v>680</v>
      </c>
      <c r="J84" s="55"/>
    </row>
    <row r="85" spans="1:10" x14ac:dyDescent="0.25">
      <c r="A85" s="15">
        <v>192</v>
      </c>
      <c r="B85" s="15">
        <v>2</v>
      </c>
      <c r="C85" s="16" t="s">
        <v>981</v>
      </c>
      <c r="D85" s="16" t="s">
        <v>982</v>
      </c>
      <c r="E85" s="16" t="s">
        <v>339</v>
      </c>
      <c r="F85" s="15" t="s">
        <v>861</v>
      </c>
      <c r="G85" s="15" t="s">
        <v>857</v>
      </c>
      <c r="H85" s="21">
        <v>340</v>
      </c>
      <c r="I85" s="21">
        <v>680</v>
      </c>
      <c r="J85" s="55"/>
    </row>
    <row r="86" spans="1:10" x14ac:dyDescent="0.25">
      <c r="A86" s="15">
        <v>193</v>
      </c>
      <c r="B86" s="15">
        <v>2</v>
      </c>
      <c r="C86" s="16" t="s">
        <v>981</v>
      </c>
      <c r="D86" s="16" t="s">
        <v>982</v>
      </c>
      <c r="E86" s="16" t="s">
        <v>339</v>
      </c>
      <c r="F86" s="15" t="s">
        <v>861</v>
      </c>
      <c r="G86" s="15" t="s">
        <v>846</v>
      </c>
      <c r="H86" s="21">
        <v>340</v>
      </c>
      <c r="I86" s="21">
        <v>680</v>
      </c>
      <c r="J86" s="55"/>
    </row>
    <row r="87" spans="1:10" x14ac:dyDescent="0.25">
      <c r="A87" s="15">
        <v>194</v>
      </c>
      <c r="B87" s="15">
        <v>2</v>
      </c>
      <c r="C87" s="16" t="s">
        <v>989</v>
      </c>
      <c r="D87" s="16" t="s">
        <v>990</v>
      </c>
      <c r="E87" s="16" t="s">
        <v>43</v>
      </c>
      <c r="F87" s="15" t="s">
        <v>977</v>
      </c>
      <c r="G87" s="15" t="s">
        <v>846</v>
      </c>
      <c r="H87" s="21">
        <v>108</v>
      </c>
      <c r="I87" s="21">
        <v>216</v>
      </c>
      <c r="J87" s="55"/>
    </row>
    <row r="88" spans="1:10" x14ac:dyDescent="0.25">
      <c r="A88" s="15">
        <v>195</v>
      </c>
      <c r="B88" s="15">
        <v>2</v>
      </c>
      <c r="C88" s="16" t="s">
        <v>991</v>
      </c>
      <c r="D88" s="16" t="s">
        <v>992</v>
      </c>
      <c r="E88" s="16" t="s">
        <v>43</v>
      </c>
      <c r="F88" s="15" t="s">
        <v>993</v>
      </c>
      <c r="G88" s="15" t="s">
        <v>846</v>
      </c>
      <c r="H88" s="21">
        <v>90</v>
      </c>
      <c r="I88" s="21">
        <v>180</v>
      </c>
      <c r="J88" s="55"/>
    </row>
    <row r="89" spans="1:10" x14ac:dyDescent="0.25">
      <c r="A89" s="15">
        <v>196</v>
      </c>
      <c r="B89" s="15">
        <v>2</v>
      </c>
      <c r="C89" s="16" t="s">
        <v>991</v>
      </c>
      <c r="D89" s="16" t="s">
        <v>994</v>
      </c>
      <c r="E89" s="16" t="s">
        <v>952</v>
      </c>
      <c r="F89" s="15" t="s">
        <v>995</v>
      </c>
      <c r="G89" s="15" t="s">
        <v>846</v>
      </c>
      <c r="H89" s="21">
        <v>412.05</v>
      </c>
      <c r="I89" s="21">
        <v>824.1</v>
      </c>
      <c r="J89" s="55"/>
    </row>
    <row r="90" spans="1:10" x14ac:dyDescent="0.25">
      <c r="A90" s="15">
        <v>198</v>
      </c>
      <c r="B90" s="15">
        <v>2</v>
      </c>
      <c r="C90" s="16" t="s">
        <v>981</v>
      </c>
      <c r="D90" s="16" t="s">
        <v>996</v>
      </c>
      <c r="E90" s="16" t="s">
        <v>997</v>
      </c>
      <c r="F90" s="15" t="s">
        <v>986</v>
      </c>
      <c r="G90" s="15" t="s">
        <v>846</v>
      </c>
      <c r="H90" s="21">
        <v>650</v>
      </c>
      <c r="I90" s="21">
        <v>1300</v>
      </c>
      <c r="J90" s="55"/>
    </row>
    <row r="91" spans="1:10" x14ac:dyDescent="0.25">
      <c r="A91" s="15">
        <v>200</v>
      </c>
      <c r="B91" s="15">
        <v>2</v>
      </c>
      <c r="C91" s="16" t="s">
        <v>998</v>
      </c>
      <c r="D91" s="16" t="s">
        <v>999</v>
      </c>
      <c r="E91" s="16" t="s">
        <v>1000</v>
      </c>
      <c r="F91" s="15" t="s">
        <v>869</v>
      </c>
      <c r="G91" s="15" t="s">
        <v>846</v>
      </c>
      <c r="H91" s="21">
        <v>118</v>
      </c>
      <c r="I91" s="21">
        <v>236</v>
      </c>
      <c r="J91" s="55"/>
    </row>
    <row r="92" spans="1:10" x14ac:dyDescent="0.25">
      <c r="A92" s="15">
        <v>202</v>
      </c>
      <c r="B92" s="15">
        <v>2</v>
      </c>
      <c r="C92" s="16" t="s">
        <v>1001</v>
      </c>
      <c r="D92" s="16" t="s">
        <v>1002</v>
      </c>
      <c r="E92" s="16" t="s">
        <v>967</v>
      </c>
      <c r="F92" s="15" t="s">
        <v>1003</v>
      </c>
      <c r="G92" s="15" t="s">
        <v>846</v>
      </c>
      <c r="H92" s="21">
        <v>68</v>
      </c>
      <c r="I92" s="21">
        <v>136</v>
      </c>
      <c r="J92" s="55"/>
    </row>
    <row r="93" spans="1:10" x14ac:dyDescent="0.25">
      <c r="A93" s="15">
        <v>203</v>
      </c>
      <c r="B93" s="15">
        <v>2</v>
      </c>
      <c r="C93" s="16" t="s">
        <v>1004</v>
      </c>
      <c r="D93" s="16" t="s">
        <v>1002</v>
      </c>
      <c r="E93" s="16" t="s">
        <v>1005</v>
      </c>
      <c r="F93" s="15" t="s">
        <v>869</v>
      </c>
      <c r="G93" s="15" t="s">
        <v>846</v>
      </c>
      <c r="H93" s="21">
        <v>145</v>
      </c>
      <c r="I93" s="21">
        <v>290</v>
      </c>
      <c r="J93" s="55"/>
    </row>
    <row r="94" spans="1:10" x14ac:dyDescent="0.25">
      <c r="A94" s="15">
        <v>204</v>
      </c>
      <c r="B94" s="15">
        <v>2</v>
      </c>
      <c r="C94" s="16" t="s">
        <v>1006</v>
      </c>
      <c r="D94" s="16" t="s">
        <v>1007</v>
      </c>
      <c r="E94" s="16" t="s">
        <v>1008</v>
      </c>
      <c r="F94" s="15" t="s">
        <v>845</v>
      </c>
      <c r="G94" s="15" t="s">
        <v>846</v>
      </c>
      <c r="H94" s="21">
        <v>135</v>
      </c>
      <c r="I94" s="21">
        <v>270</v>
      </c>
      <c r="J94" s="55"/>
    </row>
    <row r="95" spans="1:10" x14ac:dyDescent="0.25">
      <c r="A95" s="15">
        <v>207</v>
      </c>
      <c r="B95" s="15">
        <v>2</v>
      </c>
      <c r="C95" s="16" t="s">
        <v>1009</v>
      </c>
      <c r="D95" s="28" t="s">
        <v>1010</v>
      </c>
      <c r="E95" s="16" t="s">
        <v>194</v>
      </c>
      <c r="F95" s="15" t="s">
        <v>853</v>
      </c>
      <c r="G95" s="15" t="s">
        <v>846</v>
      </c>
      <c r="H95" s="21">
        <v>117</v>
      </c>
      <c r="I95" s="21">
        <v>234</v>
      </c>
      <c r="J95" s="55"/>
    </row>
    <row r="96" spans="1:10" x14ac:dyDescent="0.25">
      <c r="A96" s="15">
        <v>209</v>
      </c>
      <c r="B96" s="15">
        <v>2</v>
      </c>
      <c r="C96" s="16" t="s">
        <v>1011</v>
      </c>
      <c r="D96" s="28" t="s">
        <v>1012</v>
      </c>
      <c r="E96" s="16" t="s">
        <v>1013</v>
      </c>
      <c r="F96" s="15" t="s">
        <v>853</v>
      </c>
      <c r="G96" s="15" t="s">
        <v>846</v>
      </c>
      <c r="H96" s="21">
        <v>1224</v>
      </c>
      <c r="I96" s="21">
        <v>2448</v>
      </c>
      <c r="J96" s="55"/>
    </row>
    <row r="97" spans="1:10" x14ac:dyDescent="0.25">
      <c r="A97" s="15">
        <v>210</v>
      </c>
      <c r="B97" s="15">
        <v>2</v>
      </c>
      <c r="C97" s="16" t="s">
        <v>1011</v>
      </c>
      <c r="D97" s="28" t="s">
        <v>1012</v>
      </c>
      <c r="E97" s="16" t="s">
        <v>1013</v>
      </c>
      <c r="F97" s="15" t="s">
        <v>853</v>
      </c>
      <c r="G97" s="15" t="s">
        <v>846</v>
      </c>
      <c r="H97" s="21">
        <v>1224</v>
      </c>
      <c r="I97" s="21">
        <v>2448</v>
      </c>
      <c r="J97" s="55"/>
    </row>
    <row r="98" spans="1:10" x14ac:dyDescent="0.25">
      <c r="A98" s="15">
        <v>211</v>
      </c>
      <c r="B98" s="15">
        <v>2</v>
      </c>
      <c r="C98" s="16" t="s">
        <v>1014</v>
      </c>
      <c r="D98" s="16" t="s">
        <v>1015</v>
      </c>
      <c r="E98" s="16" t="s">
        <v>1016</v>
      </c>
      <c r="F98" s="15" t="s">
        <v>1017</v>
      </c>
      <c r="G98" s="15" t="s">
        <v>846</v>
      </c>
      <c r="H98" s="21">
        <v>679</v>
      </c>
      <c r="I98" s="21">
        <v>1358</v>
      </c>
      <c r="J98" s="55"/>
    </row>
    <row r="99" spans="1:10" x14ac:dyDescent="0.25">
      <c r="A99" s="15">
        <v>212</v>
      </c>
      <c r="B99" s="15">
        <v>2</v>
      </c>
      <c r="C99" s="16" t="s">
        <v>1018</v>
      </c>
      <c r="D99" s="16" t="s">
        <v>1019</v>
      </c>
      <c r="E99" s="16" t="s">
        <v>1020</v>
      </c>
      <c r="F99" s="15" t="s">
        <v>1021</v>
      </c>
      <c r="G99" s="15" t="s">
        <v>846</v>
      </c>
      <c r="H99" s="21">
        <v>220</v>
      </c>
      <c r="I99" s="21">
        <v>440</v>
      </c>
      <c r="J99" s="55"/>
    </row>
    <row r="100" spans="1:10" x14ac:dyDescent="0.25">
      <c r="A100" s="15">
        <v>213</v>
      </c>
      <c r="B100" s="15">
        <v>2</v>
      </c>
      <c r="C100" s="16" t="s">
        <v>1022</v>
      </c>
      <c r="D100" s="16" t="s">
        <v>1023</v>
      </c>
      <c r="E100" s="16" t="s">
        <v>1024</v>
      </c>
      <c r="F100" s="15" t="s">
        <v>845</v>
      </c>
      <c r="G100" s="15" t="s">
        <v>846</v>
      </c>
      <c r="H100" s="21">
        <v>405</v>
      </c>
      <c r="I100" s="21">
        <v>810</v>
      </c>
      <c r="J100" s="55"/>
    </row>
    <row r="101" spans="1:10" x14ac:dyDescent="0.25">
      <c r="A101" s="15">
        <v>214</v>
      </c>
      <c r="B101" s="15">
        <v>2</v>
      </c>
      <c r="C101" s="16" t="s">
        <v>1025</v>
      </c>
      <c r="D101" s="16" t="s">
        <v>1026</v>
      </c>
      <c r="E101" s="16" t="s">
        <v>1027</v>
      </c>
      <c r="F101" s="15" t="s">
        <v>845</v>
      </c>
      <c r="G101" s="15" t="s">
        <v>846</v>
      </c>
      <c r="H101" s="21">
        <v>128</v>
      </c>
      <c r="I101" s="21">
        <v>256</v>
      </c>
      <c r="J101" s="55"/>
    </row>
    <row r="102" spans="1:10" x14ac:dyDescent="0.25">
      <c r="A102" s="15">
        <v>215</v>
      </c>
      <c r="B102" s="15">
        <v>2</v>
      </c>
      <c r="C102" s="16" t="s">
        <v>1028</v>
      </c>
      <c r="D102" s="16" t="s">
        <v>1029</v>
      </c>
      <c r="E102" s="16" t="s">
        <v>1030</v>
      </c>
      <c r="F102" s="15" t="s">
        <v>916</v>
      </c>
      <c r="G102" s="15" t="s">
        <v>846</v>
      </c>
      <c r="H102" s="21">
        <v>415</v>
      </c>
      <c r="I102" s="21">
        <v>830</v>
      </c>
      <c r="J102" s="55"/>
    </row>
    <row r="103" spans="1:10" x14ac:dyDescent="0.25">
      <c r="A103" s="15">
        <v>217</v>
      </c>
      <c r="B103" s="15">
        <v>2</v>
      </c>
      <c r="C103" s="16" t="s">
        <v>1031</v>
      </c>
      <c r="D103" s="16" t="s">
        <v>1032</v>
      </c>
      <c r="E103" s="16" t="s">
        <v>967</v>
      </c>
      <c r="F103" s="15" t="s">
        <v>1033</v>
      </c>
      <c r="G103" s="15" t="s">
        <v>846</v>
      </c>
      <c r="H103" s="21">
        <v>99</v>
      </c>
      <c r="I103" s="21">
        <v>198</v>
      </c>
      <c r="J103" s="55"/>
    </row>
    <row r="104" spans="1:10" x14ac:dyDescent="0.25">
      <c r="A104" s="15">
        <v>220</v>
      </c>
      <c r="B104" s="15">
        <v>2</v>
      </c>
      <c r="C104" s="16" t="s">
        <v>1034</v>
      </c>
      <c r="D104" s="16" t="s">
        <v>1035</v>
      </c>
      <c r="E104" s="16" t="s">
        <v>1030</v>
      </c>
      <c r="F104" s="15" t="s">
        <v>1003</v>
      </c>
      <c r="G104" s="15" t="s">
        <v>846</v>
      </c>
      <c r="H104" s="21">
        <v>485</v>
      </c>
      <c r="I104" s="21">
        <v>970</v>
      </c>
      <c r="J104" s="55"/>
    </row>
    <row r="105" spans="1:10" x14ac:dyDescent="0.25">
      <c r="A105" s="15">
        <v>221</v>
      </c>
      <c r="B105" s="15">
        <v>2</v>
      </c>
      <c r="C105" s="16" t="s">
        <v>1009</v>
      </c>
      <c r="D105" s="16" t="s">
        <v>1036</v>
      </c>
      <c r="E105" s="16" t="s">
        <v>194</v>
      </c>
      <c r="F105" s="15" t="s">
        <v>853</v>
      </c>
      <c r="G105" s="15" t="s">
        <v>846</v>
      </c>
      <c r="H105" s="21">
        <v>117</v>
      </c>
      <c r="I105" s="21">
        <v>234</v>
      </c>
      <c r="J105" s="55"/>
    </row>
    <row r="106" spans="1:10" x14ac:dyDescent="0.25">
      <c r="A106" s="15">
        <v>231</v>
      </c>
      <c r="B106" s="15">
        <v>2</v>
      </c>
      <c r="C106" s="16" t="s">
        <v>1037</v>
      </c>
      <c r="D106" s="16" t="s">
        <v>1038</v>
      </c>
      <c r="E106" s="16"/>
      <c r="F106" s="15" t="s">
        <v>888</v>
      </c>
      <c r="G106" s="15" t="s">
        <v>44</v>
      </c>
      <c r="H106" s="21">
        <v>324</v>
      </c>
      <c r="I106" s="21">
        <v>648</v>
      </c>
      <c r="J106" s="55"/>
    </row>
    <row r="107" spans="1:10" x14ac:dyDescent="0.25">
      <c r="A107" s="15">
        <v>234</v>
      </c>
      <c r="B107" s="15">
        <v>2</v>
      </c>
      <c r="C107" s="16" t="s">
        <v>1039</v>
      </c>
      <c r="D107" s="16" t="s">
        <v>1038</v>
      </c>
      <c r="E107" s="16"/>
      <c r="F107" s="15" t="s">
        <v>888</v>
      </c>
      <c r="G107" s="15" t="s">
        <v>44</v>
      </c>
      <c r="H107" s="21">
        <v>124</v>
      </c>
      <c r="I107" s="21">
        <v>248</v>
      </c>
      <c r="J107" s="55"/>
    </row>
    <row r="108" spans="1:10" x14ac:dyDescent="0.25">
      <c r="A108" s="15">
        <v>235</v>
      </c>
      <c r="B108" s="15">
        <v>2</v>
      </c>
      <c r="C108" s="16" t="s">
        <v>1040</v>
      </c>
      <c r="D108" s="16" t="s">
        <v>1038</v>
      </c>
      <c r="E108" s="16"/>
      <c r="F108" s="15" t="s">
        <v>888</v>
      </c>
      <c r="G108" s="15" t="s">
        <v>44</v>
      </c>
      <c r="H108" s="21">
        <v>259</v>
      </c>
      <c r="I108" s="21">
        <v>518</v>
      </c>
      <c r="J108" s="55"/>
    </row>
    <row r="109" spans="1:10" x14ac:dyDescent="0.25">
      <c r="A109" s="15">
        <v>238</v>
      </c>
      <c r="B109" s="15">
        <v>2</v>
      </c>
      <c r="C109" s="16" t="s">
        <v>1041</v>
      </c>
      <c r="D109" s="16" t="s">
        <v>1042</v>
      </c>
      <c r="E109" s="16"/>
      <c r="F109" s="15" t="s">
        <v>888</v>
      </c>
      <c r="G109" s="15" t="s">
        <v>44</v>
      </c>
      <c r="H109" s="21">
        <v>223</v>
      </c>
      <c r="I109" s="21">
        <v>446</v>
      </c>
      <c r="J109" s="55"/>
    </row>
    <row r="110" spans="1:10" x14ac:dyDescent="0.25">
      <c r="A110" s="15">
        <v>240</v>
      </c>
      <c r="B110" s="15">
        <v>5</v>
      </c>
      <c r="C110" s="16" t="s">
        <v>1043</v>
      </c>
      <c r="D110" s="16" t="s">
        <v>1044</v>
      </c>
      <c r="E110" s="16"/>
      <c r="F110" s="15" t="s">
        <v>888</v>
      </c>
      <c r="G110" s="15" t="s">
        <v>37</v>
      </c>
      <c r="H110" s="21">
        <v>325</v>
      </c>
      <c r="I110" s="21">
        <v>1625</v>
      </c>
      <c r="J110" s="55"/>
    </row>
    <row r="111" spans="1:10" x14ac:dyDescent="0.25">
      <c r="A111" s="57">
        <v>47</v>
      </c>
      <c r="B111" s="57">
        <f>SUM(B55:B110)</f>
        <v>124</v>
      </c>
      <c r="I111" s="60">
        <f>SUM(I55:I110)</f>
        <v>46551.1</v>
      </c>
      <c r="J111" s="55"/>
    </row>
    <row r="112" spans="1:10" x14ac:dyDescent="0.25">
      <c r="J112" s="55"/>
    </row>
    <row r="113" spans="1:10" x14ac:dyDescent="0.25">
      <c r="A113" s="48" t="s">
        <v>1344</v>
      </c>
      <c r="B113" s="48" t="s">
        <v>1096</v>
      </c>
      <c r="H113" s="7"/>
      <c r="I113" s="10"/>
      <c r="J113" s="58"/>
    </row>
    <row r="114" spans="1:10" ht="26.25" x14ac:dyDescent="0.4">
      <c r="A114" s="50">
        <f>+A111</f>
        <v>47</v>
      </c>
      <c r="B114" s="50">
        <f>+B111</f>
        <v>124</v>
      </c>
      <c r="C114" s="59" t="s">
        <v>1098</v>
      </c>
      <c r="D114" s="55"/>
      <c r="E114" s="55"/>
      <c r="F114" s="55"/>
      <c r="G114" s="55"/>
      <c r="H114" s="55"/>
      <c r="I114" s="58"/>
      <c r="J114" s="58"/>
    </row>
    <row r="116" spans="1:10" x14ac:dyDescent="0.25">
      <c r="E116" s="48" t="s">
        <v>1344</v>
      </c>
      <c r="F116" s="48" t="s">
        <v>1096</v>
      </c>
    </row>
    <row r="117" spans="1:10" ht="26.25" x14ac:dyDescent="0.4">
      <c r="E117" s="50">
        <f>+A51+A114</f>
        <v>91</v>
      </c>
      <c r="F117" s="50">
        <f>+B51+B114</f>
        <v>254</v>
      </c>
      <c r="G117" s="68" t="s">
        <v>9</v>
      </c>
      <c r="H117" s="74">
        <f>+I48+I111</f>
        <v>96404.901265005436</v>
      </c>
    </row>
    <row r="119" spans="1:10" ht="27.75" x14ac:dyDescent="0.4">
      <c r="A119" s="275" t="s">
        <v>1104</v>
      </c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1:10" ht="27.75" x14ac:dyDescent="0.4">
      <c r="A120" s="276" t="s">
        <v>18</v>
      </c>
      <c r="B120" s="276"/>
      <c r="C120" s="276"/>
      <c r="D120" s="276"/>
      <c r="E120" s="276"/>
      <c r="F120" s="276"/>
      <c r="G120" s="276"/>
      <c r="H120" s="276"/>
      <c r="I120" s="61"/>
      <c r="J120" s="61"/>
    </row>
    <row r="121" spans="1:10" x14ac:dyDescent="0.25">
      <c r="A121" s="65" t="s">
        <v>1100</v>
      </c>
      <c r="B121" s="65" t="s">
        <v>2</v>
      </c>
      <c r="C121" s="72" t="s">
        <v>1101</v>
      </c>
      <c r="D121" s="65" t="s">
        <v>4</v>
      </c>
      <c r="E121" s="65" t="s">
        <v>5</v>
      </c>
      <c r="F121" s="65" t="s">
        <v>6</v>
      </c>
      <c r="G121" s="65" t="s">
        <v>1102</v>
      </c>
      <c r="H121" s="65" t="s">
        <v>9</v>
      </c>
      <c r="I121" s="63"/>
      <c r="J121" s="63"/>
    </row>
    <row r="122" spans="1:10" x14ac:dyDescent="0.25">
      <c r="A122" s="56" t="s">
        <v>654</v>
      </c>
      <c r="B122" s="56">
        <v>2</v>
      </c>
      <c r="C122" t="s">
        <v>1282</v>
      </c>
      <c r="D122" t="s">
        <v>1314</v>
      </c>
      <c r="G122" t="s">
        <v>44</v>
      </c>
      <c r="H122" s="6">
        <v>30</v>
      </c>
      <c r="J122" s="63"/>
    </row>
    <row r="123" spans="1:10" x14ac:dyDescent="0.25">
      <c r="A123" s="56" t="s">
        <v>654</v>
      </c>
      <c r="B123" s="56">
        <v>2</v>
      </c>
      <c r="C123" t="s">
        <v>1283</v>
      </c>
      <c r="D123" t="s">
        <v>999</v>
      </c>
      <c r="G123" t="s">
        <v>44</v>
      </c>
      <c r="H123" s="6">
        <v>212.4</v>
      </c>
      <c r="J123" s="63"/>
    </row>
    <row r="124" spans="1:10" x14ac:dyDescent="0.25">
      <c r="A124" s="56" t="s">
        <v>654</v>
      </c>
      <c r="B124" s="56">
        <v>8</v>
      </c>
      <c r="C124" t="s">
        <v>1284</v>
      </c>
      <c r="D124" t="s">
        <v>1315</v>
      </c>
      <c r="G124" t="s">
        <v>44</v>
      </c>
      <c r="H124" s="6">
        <v>712.8</v>
      </c>
      <c r="J124" s="63"/>
    </row>
    <row r="125" spans="1:10" x14ac:dyDescent="0.25">
      <c r="A125" s="56" t="s">
        <v>654</v>
      </c>
      <c r="B125" s="56">
        <v>3</v>
      </c>
      <c r="C125" t="s">
        <v>1285</v>
      </c>
      <c r="G125" t="s">
        <v>44</v>
      </c>
      <c r="H125" s="6">
        <v>609</v>
      </c>
      <c r="J125" s="63"/>
    </row>
    <row r="126" spans="1:10" x14ac:dyDescent="0.25">
      <c r="A126" s="56" t="s">
        <v>654</v>
      </c>
      <c r="B126" s="56">
        <v>3</v>
      </c>
      <c r="C126" t="s">
        <v>1286</v>
      </c>
      <c r="G126" t="s">
        <v>44</v>
      </c>
      <c r="H126" s="6">
        <v>708</v>
      </c>
      <c r="J126" s="63"/>
    </row>
    <row r="127" spans="1:10" x14ac:dyDescent="0.25">
      <c r="A127" s="56" t="s">
        <v>654</v>
      </c>
      <c r="B127" s="56">
        <v>3</v>
      </c>
      <c r="C127" t="s">
        <v>1287</v>
      </c>
      <c r="G127" t="s">
        <v>44</v>
      </c>
      <c r="H127" s="6">
        <v>2013.6</v>
      </c>
      <c r="J127" s="63"/>
    </row>
    <row r="128" spans="1:10" x14ac:dyDescent="0.25">
      <c r="A128" s="56" t="s">
        <v>654</v>
      </c>
      <c r="B128" s="56">
        <v>2</v>
      </c>
      <c r="C128" t="s">
        <v>1288</v>
      </c>
      <c r="G128" t="s">
        <v>44</v>
      </c>
      <c r="H128" s="6">
        <v>736.4</v>
      </c>
      <c r="J128" s="63"/>
    </row>
    <row r="129" spans="1:10" x14ac:dyDescent="0.25">
      <c r="A129" s="56" t="s">
        <v>654</v>
      </c>
      <c r="B129" s="56">
        <v>1</v>
      </c>
      <c r="C129" t="s">
        <v>1289</v>
      </c>
      <c r="D129" t="s">
        <v>1328</v>
      </c>
      <c r="G129" t="s">
        <v>44</v>
      </c>
      <c r="H129" s="6">
        <v>191.75</v>
      </c>
      <c r="J129" s="63"/>
    </row>
    <row r="130" spans="1:10" x14ac:dyDescent="0.25">
      <c r="A130" s="56" t="s">
        <v>654</v>
      </c>
      <c r="B130" s="56">
        <v>1</v>
      </c>
      <c r="C130" t="s">
        <v>1291</v>
      </c>
      <c r="D130" t="s">
        <v>1038</v>
      </c>
      <c r="G130" t="s">
        <v>44</v>
      </c>
      <c r="H130" s="6">
        <v>107.25</v>
      </c>
      <c r="J130" s="63"/>
    </row>
    <row r="131" spans="1:10" x14ac:dyDescent="0.25">
      <c r="A131" s="56" t="s">
        <v>654</v>
      </c>
      <c r="B131" s="56">
        <v>1</v>
      </c>
      <c r="C131" t="s">
        <v>1290</v>
      </c>
      <c r="D131" t="s">
        <v>1329</v>
      </c>
      <c r="G131" t="s">
        <v>44</v>
      </c>
      <c r="H131" s="6">
        <v>399</v>
      </c>
      <c r="J131" s="63"/>
    </row>
    <row r="132" spans="1:10" x14ac:dyDescent="0.25">
      <c r="A132" s="56" t="s">
        <v>654</v>
      </c>
      <c r="B132" s="56">
        <v>1</v>
      </c>
      <c r="C132" t="s">
        <v>1292</v>
      </c>
      <c r="D132" t="s">
        <v>1322</v>
      </c>
      <c r="G132" t="s">
        <v>44</v>
      </c>
      <c r="H132" s="6">
        <v>493.5</v>
      </c>
      <c r="J132" s="63"/>
    </row>
    <row r="133" spans="1:10" x14ac:dyDescent="0.25">
      <c r="A133" s="56" t="s">
        <v>654</v>
      </c>
      <c r="B133" s="56">
        <v>1</v>
      </c>
      <c r="C133" t="s">
        <v>1293</v>
      </c>
      <c r="D133" t="s">
        <v>1042</v>
      </c>
      <c r="G133" t="s">
        <v>44</v>
      </c>
      <c r="H133" s="6">
        <v>371</v>
      </c>
      <c r="J133" s="63"/>
    </row>
    <row r="134" spans="1:10" x14ac:dyDescent="0.25">
      <c r="A134" s="56" t="s">
        <v>654</v>
      </c>
      <c r="B134" s="56">
        <v>1</v>
      </c>
      <c r="C134" t="s">
        <v>1294</v>
      </c>
      <c r="D134" t="s">
        <v>1323</v>
      </c>
      <c r="G134" t="s">
        <v>44</v>
      </c>
      <c r="H134" s="6">
        <v>444.5</v>
      </c>
      <c r="J134" s="63"/>
    </row>
    <row r="135" spans="1:10" x14ac:dyDescent="0.25">
      <c r="A135" s="56" t="s">
        <v>654</v>
      </c>
      <c r="B135" s="56">
        <v>1</v>
      </c>
      <c r="C135" t="s">
        <v>1295</v>
      </c>
      <c r="D135" t="s">
        <v>1042</v>
      </c>
      <c r="G135" t="s">
        <v>44</v>
      </c>
      <c r="H135" s="6">
        <v>360.5</v>
      </c>
      <c r="J135" s="63"/>
    </row>
    <row r="136" spans="1:10" x14ac:dyDescent="0.25">
      <c r="A136" s="56" t="s">
        <v>654</v>
      </c>
      <c r="B136" s="56">
        <v>1</v>
      </c>
      <c r="C136" t="s">
        <v>1296</v>
      </c>
      <c r="D136" t="s">
        <v>1330</v>
      </c>
      <c r="G136" t="s">
        <v>44</v>
      </c>
      <c r="H136" s="6">
        <v>255</v>
      </c>
      <c r="J136" s="63"/>
    </row>
    <row r="137" spans="1:10" x14ac:dyDescent="0.25">
      <c r="A137" s="56" t="s">
        <v>654</v>
      </c>
      <c r="B137" s="56">
        <v>1</v>
      </c>
      <c r="C137" t="s">
        <v>1297</v>
      </c>
      <c r="D137" t="s">
        <v>1323</v>
      </c>
      <c r="G137" t="s">
        <v>44</v>
      </c>
      <c r="H137" s="6">
        <v>350</v>
      </c>
      <c r="J137" s="63"/>
    </row>
    <row r="138" spans="1:10" x14ac:dyDescent="0.25">
      <c r="A138" s="56" t="s">
        <v>654</v>
      </c>
      <c r="B138" s="56">
        <v>1</v>
      </c>
      <c r="C138" t="s">
        <v>1298</v>
      </c>
      <c r="D138" t="s">
        <v>1324</v>
      </c>
      <c r="G138" t="s">
        <v>44</v>
      </c>
      <c r="H138" s="6">
        <v>90</v>
      </c>
      <c r="J138" s="63"/>
    </row>
    <row r="139" spans="1:10" x14ac:dyDescent="0.25">
      <c r="A139" s="56" t="s">
        <v>654</v>
      </c>
      <c r="B139" s="56">
        <v>1</v>
      </c>
      <c r="C139" t="s">
        <v>1299</v>
      </c>
      <c r="D139" t="s">
        <v>1328</v>
      </c>
      <c r="G139" t="s">
        <v>44</v>
      </c>
      <c r="H139" s="6">
        <v>185</v>
      </c>
      <c r="J139" s="63"/>
    </row>
    <row r="140" spans="1:10" x14ac:dyDescent="0.25">
      <c r="A140" s="56" t="s">
        <v>654</v>
      </c>
      <c r="B140" s="56">
        <v>1</v>
      </c>
      <c r="C140" t="s">
        <v>1300</v>
      </c>
      <c r="D140" t="s">
        <v>1042</v>
      </c>
      <c r="G140" t="s">
        <v>44</v>
      </c>
      <c r="H140" s="6">
        <v>120.25</v>
      </c>
      <c r="J140" s="63"/>
    </row>
    <row r="141" spans="1:10" x14ac:dyDescent="0.25">
      <c r="A141" s="56" t="s">
        <v>654</v>
      </c>
      <c r="B141" s="56">
        <v>1</v>
      </c>
      <c r="C141" t="s">
        <v>1301</v>
      </c>
      <c r="D141" t="s">
        <v>1337</v>
      </c>
      <c r="G141" t="s">
        <v>44</v>
      </c>
      <c r="H141" s="6">
        <v>169</v>
      </c>
      <c r="J141" s="63"/>
    </row>
    <row r="142" spans="1:10" x14ac:dyDescent="0.25">
      <c r="A142" s="56" t="s">
        <v>654</v>
      </c>
      <c r="B142" s="56">
        <v>1</v>
      </c>
      <c r="C142" t="s">
        <v>1303</v>
      </c>
      <c r="D142" t="s">
        <v>1337</v>
      </c>
      <c r="G142" t="s">
        <v>44</v>
      </c>
      <c r="H142" s="6">
        <v>169</v>
      </c>
      <c r="J142" s="63"/>
    </row>
    <row r="143" spans="1:10" x14ac:dyDescent="0.25">
      <c r="A143" s="56" t="s">
        <v>654</v>
      </c>
      <c r="B143" s="56">
        <v>1</v>
      </c>
      <c r="C143" t="s">
        <v>1302</v>
      </c>
      <c r="D143" t="s">
        <v>1331</v>
      </c>
      <c r="G143" t="s">
        <v>44</v>
      </c>
      <c r="H143" s="6">
        <v>458.25</v>
      </c>
      <c r="J143" s="63"/>
    </row>
    <row r="144" spans="1:10" x14ac:dyDescent="0.25">
      <c r="A144" s="56" t="s">
        <v>654</v>
      </c>
      <c r="B144" s="56">
        <v>1</v>
      </c>
      <c r="C144" t="s">
        <v>1304</v>
      </c>
      <c r="D144" t="s">
        <v>1331</v>
      </c>
      <c r="G144" t="s">
        <v>44</v>
      </c>
      <c r="H144" s="6">
        <v>514.5</v>
      </c>
      <c r="J144" s="63"/>
    </row>
    <row r="145" spans="1:10" x14ac:dyDescent="0.25">
      <c r="A145" s="56" t="s">
        <v>654</v>
      </c>
      <c r="B145" s="56">
        <v>2</v>
      </c>
      <c r="C145" t="s">
        <v>1305</v>
      </c>
      <c r="D145" t="s">
        <v>1332</v>
      </c>
      <c r="G145" t="s">
        <v>44</v>
      </c>
      <c r="H145" s="6">
        <v>174.4</v>
      </c>
      <c r="J145" s="63"/>
    </row>
    <row r="146" spans="1:10" x14ac:dyDescent="0.25">
      <c r="A146" s="56" t="s">
        <v>654</v>
      </c>
      <c r="B146" s="56">
        <v>2</v>
      </c>
      <c r="C146" t="s">
        <v>1306</v>
      </c>
      <c r="D146" t="s">
        <v>1332</v>
      </c>
      <c r="G146" t="s">
        <v>44</v>
      </c>
      <c r="H146" s="6">
        <v>358.2</v>
      </c>
      <c r="J146" s="63"/>
    </row>
    <row r="147" spans="1:10" x14ac:dyDescent="0.25">
      <c r="A147" s="56" t="s">
        <v>654</v>
      </c>
      <c r="B147" s="56">
        <v>2</v>
      </c>
      <c r="C147" t="s">
        <v>1307</v>
      </c>
      <c r="D147" t="s">
        <v>1337</v>
      </c>
      <c r="G147" t="s">
        <v>44</v>
      </c>
      <c r="H147" s="6">
        <v>366.4</v>
      </c>
      <c r="J147" s="63"/>
    </row>
    <row r="148" spans="1:10" x14ac:dyDescent="0.25">
      <c r="A148" s="56" t="s">
        <v>654</v>
      </c>
      <c r="B148" s="56">
        <v>2</v>
      </c>
      <c r="C148" t="s">
        <v>1308</v>
      </c>
      <c r="D148" t="s">
        <v>1337</v>
      </c>
      <c r="G148" t="s">
        <v>44</v>
      </c>
      <c r="H148" s="6">
        <v>366.4</v>
      </c>
      <c r="J148" s="63"/>
    </row>
    <row r="149" spans="1:10" x14ac:dyDescent="0.25">
      <c r="A149" s="56" t="s">
        <v>654</v>
      </c>
      <c r="B149" s="56">
        <v>1</v>
      </c>
      <c r="C149" t="s">
        <v>1309</v>
      </c>
      <c r="D149" t="s">
        <v>1333</v>
      </c>
      <c r="G149" t="s">
        <v>44</v>
      </c>
      <c r="H149" s="6">
        <v>199.2</v>
      </c>
      <c r="J149" s="63"/>
    </row>
    <row r="150" spans="1:10" x14ac:dyDescent="0.25">
      <c r="A150" s="56" t="s">
        <v>654</v>
      </c>
      <c r="B150" s="56">
        <v>2</v>
      </c>
      <c r="C150" t="s">
        <v>1310</v>
      </c>
      <c r="D150" t="s">
        <v>1334</v>
      </c>
      <c r="G150" t="s">
        <v>44</v>
      </c>
      <c r="H150" s="6">
        <v>446.4</v>
      </c>
      <c r="J150" s="63"/>
    </row>
    <row r="151" spans="1:10" x14ac:dyDescent="0.25">
      <c r="A151" s="56" t="s">
        <v>654</v>
      </c>
      <c r="B151" s="56">
        <v>2</v>
      </c>
      <c r="C151" t="s">
        <v>1311</v>
      </c>
      <c r="D151" t="s">
        <v>1338</v>
      </c>
      <c r="G151" t="s">
        <v>44</v>
      </c>
      <c r="H151" s="6">
        <v>632</v>
      </c>
      <c r="J151" s="63"/>
    </row>
    <row r="152" spans="1:10" x14ac:dyDescent="0.25">
      <c r="A152" s="56" t="s">
        <v>654</v>
      </c>
      <c r="B152" s="56">
        <v>1</v>
      </c>
      <c r="C152" t="s">
        <v>1312</v>
      </c>
      <c r="D152" t="s">
        <v>1335</v>
      </c>
      <c r="G152" t="s">
        <v>44</v>
      </c>
      <c r="H152" s="6">
        <v>169.2</v>
      </c>
      <c r="J152" s="63"/>
    </row>
    <row r="153" spans="1:10" x14ac:dyDescent="0.25">
      <c r="A153" s="56" t="s">
        <v>654</v>
      </c>
      <c r="B153" s="56">
        <v>1</v>
      </c>
      <c r="C153" t="s">
        <v>1313</v>
      </c>
      <c r="D153" t="s">
        <v>1336</v>
      </c>
      <c r="G153" t="s">
        <v>44</v>
      </c>
      <c r="H153" s="6">
        <v>45</v>
      </c>
      <c r="J153" s="63"/>
    </row>
    <row r="154" spans="1:10" x14ac:dyDescent="0.25">
      <c r="A154" s="56" t="s">
        <v>654</v>
      </c>
      <c r="B154" s="56">
        <v>1</v>
      </c>
      <c r="C154" t="s">
        <v>1309</v>
      </c>
      <c r="D154" t="s">
        <v>1333</v>
      </c>
      <c r="G154" t="s">
        <v>44</v>
      </c>
      <c r="H154" s="6">
        <v>143</v>
      </c>
      <c r="I154" s="100">
        <f>+H122+H123+H124+H125+H126+H127+H128+H129+H130+H131+H132+H133+H134+H135+H136+H137+H138+H139+H140+H141+H142+H143+H144+H145+H146+H147+H148+H149+H150+H151+H152+H153+H154</f>
        <v>12600.9</v>
      </c>
      <c r="J154" s="63"/>
    </row>
    <row r="155" spans="1:10" x14ac:dyDescent="0.25">
      <c r="A155" s="56" t="s">
        <v>1150</v>
      </c>
      <c r="B155" s="56">
        <v>3</v>
      </c>
      <c r="C155" t="s">
        <v>1316</v>
      </c>
      <c r="D155" t="s">
        <v>1323</v>
      </c>
      <c r="E155" t="s">
        <v>1340</v>
      </c>
      <c r="G155" t="s">
        <v>44</v>
      </c>
      <c r="H155" s="6">
        <v>630</v>
      </c>
      <c r="J155" s="63"/>
    </row>
    <row r="156" spans="1:10" x14ac:dyDescent="0.25">
      <c r="A156" s="56" t="s">
        <v>1150</v>
      </c>
      <c r="B156" s="56">
        <v>10</v>
      </c>
      <c r="C156" t="s">
        <v>1317</v>
      </c>
      <c r="D156" t="s">
        <v>1325</v>
      </c>
      <c r="E156" t="s">
        <v>1341</v>
      </c>
      <c r="G156" t="s">
        <v>44</v>
      </c>
      <c r="H156" s="6">
        <v>1125</v>
      </c>
      <c r="J156" s="63"/>
    </row>
    <row r="157" spans="1:10" x14ac:dyDescent="0.25">
      <c r="A157" s="56" t="s">
        <v>1150</v>
      </c>
      <c r="B157" s="56">
        <v>10</v>
      </c>
      <c r="C157" t="s">
        <v>1318</v>
      </c>
      <c r="D157" t="s">
        <v>1326</v>
      </c>
      <c r="E157" t="s">
        <v>1342</v>
      </c>
      <c r="G157" t="s">
        <v>44</v>
      </c>
      <c r="H157" s="6">
        <v>2590</v>
      </c>
      <c r="J157" s="63"/>
    </row>
    <row r="158" spans="1:10" x14ac:dyDescent="0.25">
      <c r="A158" s="56" t="s">
        <v>1150</v>
      </c>
      <c r="B158" s="56">
        <v>3</v>
      </c>
      <c r="C158" t="s">
        <v>1319</v>
      </c>
      <c r="D158" t="s">
        <v>1322</v>
      </c>
      <c r="E158" t="s">
        <v>1339</v>
      </c>
      <c r="G158" t="s">
        <v>44</v>
      </c>
      <c r="H158" s="6">
        <v>870</v>
      </c>
      <c r="J158" s="63"/>
    </row>
    <row r="159" spans="1:10" x14ac:dyDescent="0.25">
      <c r="A159" s="56" t="s">
        <v>1150</v>
      </c>
      <c r="B159" s="56">
        <v>2</v>
      </c>
      <c r="C159" t="s">
        <v>1320</v>
      </c>
      <c r="D159" t="s">
        <v>1038</v>
      </c>
      <c r="G159" t="s">
        <v>44</v>
      </c>
      <c r="H159" s="6">
        <v>400</v>
      </c>
      <c r="J159" s="63"/>
    </row>
    <row r="160" spans="1:10" x14ac:dyDescent="0.25">
      <c r="A160" s="56" t="s">
        <v>1150</v>
      </c>
      <c r="B160" s="56">
        <v>2</v>
      </c>
      <c r="C160" t="s">
        <v>1321</v>
      </c>
      <c r="D160" t="s">
        <v>1327</v>
      </c>
      <c r="E160" t="s">
        <v>1343</v>
      </c>
      <c r="G160" t="s">
        <v>44</v>
      </c>
      <c r="H160" s="6">
        <v>636</v>
      </c>
      <c r="I160" s="100">
        <f>+H155+H156+H157+H158+H159+H160</f>
        <v>6251</v>
      </c>
      <c r="J160" s="63"/>
    </row>
    <row r="161" spans="1:10" x14ac:dyDescent="0.25">
      <c r="A161" s="56" t="s">
        <v>1990</v>
      </c>
      <c r="B161" s="56">
        <v>20</v>
      </c>
      <c r="C161" t="s">
        <v>1991</v>
      </c>
      <c r="D161" t="s">
        <v>1992</v>
      </c>
      <c r="E161" t="s">
        <v>1990</v>
      </c>
      <c r="G161" t="s">
        <v>37</v>
      </c>
      <c r="H161" s="6">
        <v>5000</v>
      </c>
      <c r="I161" s="100">
        <f>+H161</f>
        <v>5000</v>
      </c>
      <c r="J161" s="63"/>
    </row>
    <row r="162" spans="1:10" x14ac:dyDescent="0.25">
      <c r="A162" s="56" t="s">
        <v>1993</v>
      </c>
      <c r="B162" s="56">
        <v>3</v>
      </c>
      <c r="C162" t="s">
        <v>1994</v>
      </c>
      <c r="G162" t="s">
        <v>37</v>
      </c>
      <c r="H162" s="6">
        <v>1200</v>
      </c>
      <c r="J162" s="63"/>
    </row>
    <row r="163" spans="1:10" x14ac:dyDescent="0.25">
      <c r="A163" s="56" t="s">
        <v>1993</v>
      </c>
      <c r="B163" s="56">
        <v>3</v>
      </c>
      <c r="C163" t="s">
        <v>1995</v>
      </c>
      <c r="G163" t="s">
        <v>37</v>
      </c>
      <c r="H163" s="6">
        <v>2325</v>
      </c>
      <c r="J163" s="63"/>
    </row>
    <row r="164" spans="1:10" x14ac:dyDescent="0.25">
      <c r="A164" s="56" t="s">
        <v>1993</v>
      </c>
      <c r="B164" s="56">
        <v>3</v>
      </c>
      <c r="C164" t="s">
        <v>1996</v>
      </c>
      <c r="G164" t="s">
        <v>37</v>
      </c>
      <c r="H164" s="6">
        <v>2835</v>
      </c>
      <c r="I164" s="100">
        <f>+H162+H163+H164</f>
        <v>6360</v>
      </c>
      <c r="J164" s="63"/>
    </row>
    <row r="165" spans="1:10" x14ac:dyDescent="0.25">
      <c r="A165" s="56" t="s">
        <v>654</v>
      </c>
      <c r="B165" s="56">
        <v>1</v>
      </c>
      <c r="C165" t="s">
        <v>1997</v>
      </c>
      <c r="H165" s="6">
        <v>140</v>
      </c>
      <c r="J165" s="63"/>
    </row>
    <row r="166" spans="1:10" x14ac:dyDescent="0.25">
      <c r="A166" s="56" t="s">
        <v>654</v>
      </c>
      <c r="B166" s="56">
        <v>1</v>
      </c>
      <c r="C166" t="s">
        <v>1998</v>
      </c>
      <c r="H166" s="6">
        <v>218.5</v>
      </c>
      <c r="J166" s="63"/>
    </row>
    <row r="167" spans="1:10" x14ac:dyDescent="0.25">
      <c r="A167" s="56" t="s">
        <v>654</v>
      </c>
      <c r="B167" s="56">
        <v>1</v>
      </c>
      <c r="C167" t="s">
        <v>1999</v>
      </c>
      <c r="H167" s="6">
        <v>57</v>
      </c>
      <c r="J167" s="63"/>
    </row>
    <row r="168" spans="1:10" x14ac:dyDescent="0.25">
      <c r="A168" s="56" t="s">
        <v>654</v>
      </c>
      <c r="B168" s="56">
        <v>1</v>
      </c>
      <c r="C168" t="s">
        <v>2000</v>
      </c>
      <c r="H168" s="6">
        <v>128.5</v>
      </c>
      <c r="J168" s="63"/>
    </row>
    <row r="169" spans="1:10" x14ac:dyDescent="0.25">
      <c r="A169" s="56" t="s">
        <v>654</v>
      </c>
      <c r="B169" s="56">
        <v>1</v>
      </c>
      <c r="C169" t="s">
        <v>2001</v>
      </c>
      <c r="H169" s="6">
        <v>240</v>
      </c>
      <c r="J169" s="63"/>
    </row>
    <row r="170" spans="1:10" x14ac:dyDescent="0.25">
      <c r="A170" s="56" t="s">
        <v>654</v>
      </c>
      <c r="B170" s="56">
        <v>1</v>
      </c>
      <c r="C170" t="s">
        <v>2002</v>
      </c>
      <c r="H170" s="6">
        <v>83</v>
      </c>
      <c r="J170" s="63"/>
    </row>
    <row r="171" spans="1:10" x14ac:dyDescent="0.25">
      <c r="A171" s="56" t="s">
        <v>654</v>
      </c>
      <c r="B171" s="56">
        <v>1</v>
      </c>
      <c r="C171" t="s">
        <v>2003</v>
      </c>
      <c r="H171" s="6">
        <v>292</v>
      </c>
      <c r="J171" s="63"/>
    </row>
    <row r="172" spans="1:10" x14ac:dyDescent="0.25">
      <c r="A172" s="56" t="s">
        <v>654</v>
      </c>
      <c r="B172" s="56">
        <v>1</v>
      </c>
      <c r="C172" t="s">
        <v>2004</v>
      </c>
      <c r="H172" s="6">
        <v>133</v>
      </c>
      <c r="J172" s="63"/>
    </row>
    <row r="173" spans="1:10" x14ac:dyDescent="0.25">
      <c r="A173" s="56" t="s">
        <v>654</v>
      </c>
      <c r="B173" s="56">
        <v>1</v>
      </c>
      <c r="C173" t="s">
        <v>2005</v>
      </c>
      <c r="H173" s="6">
        <v>276</v>
      </c>
      <c r="J173" s="63"/>
    </row>
    <row r="174" spans="1:10" x14ac:dyDescent="0.25">
      <c r="A174" s="56" t="s">
        <v>654</v>
      </c>
      <c r="B174" s="56">
        <v>1</v>
      </c>
      <c r="C174" t="s">
        <v>2006</v>
      </c>
      <c r="H174" s="6">
        <v>297.5</v>
      </c>
      <c r="J174" s="63"/>
    </row>
    <row r="175" spans="1:10" x14ac:dyDescent="0.25">
      <c r="A175" s="56" t="s">
        <v>654</v>
      </c>
      <c r="B175" s="56">
        <v>1</v>
      </c>
      <c r="C175" t="s">
        <v>2007</v>
      </c>
      <c r="H175" s="6">
        <v>272.5</v>
      </c>
      <c r="J175" s="63"/>
    </row>
    <row r="176" spans="1:10" x14ac:dyDescent="0.25">
      <c r="A176" s="56" t="s">
        <v>654</v>
      </c>
      <c r="B176" s="56">
        <v>1</v>
      </c>
      <c r="C176" t="s">
        <v>2008</v>
      </c>
      <c r="H176" s="6">
        <v>99.5</v>
      </c>
      <c r="J176" s="63"/>
    </row>
    <row r="177" spans="1:10" x14ac:dyDescent="0.25">
      <c r="A177" s="56" t="s">
        <v>654</v>
      </c>
      <c r="B177" s="56">
        <v>1</v>
      </c>
      <c r="C177" t="s">
        <v>2009</v>
      </c>
      <c r="H177" s="6">
        <v>149.5</v>
      </c>
      <c r="J177" s="63"/>
    </row>
    <row r="178" spans="1:10" x14ac:dyDescent="0.25">
      <c r="A178" s="56" t="s">
        <v>654</v>
      </c>
      <c r="B178" s="56">
        <v>1</v>
      </c>
      <c r="C178" t="s">
        <v>2010</v>
      </c>
      <c r="H178" s="6">
        <v>96</v>
      </c>
      <c r="J178" s="63"/>
    </row>
    <row r="179" spans="1:10" x14ac:dyDescent="0.25">
      <c r="A179" s="56" t="s">
        <v>654</v>
      </c>
      <c r="B179" s="56">
        <v>1</v>
      </c>
      <c r="C179" t="s">
        <v>2011</v>
      </c>
      <c r="H179" s="6">
        <v>137.5</v>
      </c>
      <c r="J179" s="63"/>
    </row>
    <row r="180" spans="1:10" x14ac:dyDescent="0.25">
      <c r="A180" s="56" t="s">
        <v>654</v>
      </c>
      <c r="B180" s="56">
        <v>1</v>
      </c>
      <c r="C180" t="s">
        <v>2012</v>
      </c>
      <c r="H180" s="6">
        <v>245</v>
      </c>
      <c r="J180" s="63"/>
    </row>
    <row r="181" spans="1:10" x14ac:dyDescent="0.25">
      <c r="A181" s="56" t="s">
        <v>654</v>
      </c>
      <c r="B181" s="56">
        <v>1</v>
      </c>
      <c r="C181" t="s">
        <v>2013</v>
      </c>
      <c r="H181" s="6">
        <v>299.5</v>
      </c>
      <c r="J181" s="63"/>
    </row>
    <row r="182" spans="1:10" x14ac:dyDescent="0.25">
      <c r="A182" s="56" t="s">
        <v>654</v>
      </c>
      <c r="B182" s="56">
        <v>1</v>
      </c>
      <c r="C182" t="s">
        <v>2014</v>
      </c>
      <c r="H182" s="6">
        <v>140</v>
      </c>
      <c r="J182" s="63"/>
    </row>
    <row r="183" spans="1:10" x14ac:dyDescent="0.25">
      <c r="A183" s="56" t="s">
        <v>654</v>
      </c>
      <c r="B183" s="56">
        <v>1</v>
      </c>
      <c r="C183" t="s">
        <v>2015</v>
      </c>
      <c r="H183" s="6">
        <v>165</v>
      </c>
      <c r="J183" s="63"/>
    </row>
    <row r="184" spans="1:10" x14ac:dyDescent="0.25">
      <c r="A184" s="56" t="s">
        <v>654</v>
      </c>
      <c r="B184" s="56">
        <v>1</v>
      </c>
      <c r="C184" t="s">
        <v>2016</v>
      </c>
      <c r="H184" s="6">
        <v>92.5</v>
      </c>
      <c r="J184" s="63"/>
    </row>
    <row r="185" spans="1:10" x14ac:dyDescent="0.25">
      <c r="A185" s="56" t="s">
        <v>654</v>
      </c>
      <c r="B185" s="56">
        <v>1</v>
      </c>
      <c r="C185" t="s">
        <v>2017</v>
      </c>
      <c r="H185" s="6">
        <v>99.5</v>
      </c>
      <c r="J185" s="63"/>
    </row>
    <row r="186" spans="1:10" x14ac:dyDescent="0.25">
      <c r="A186" s="56" t="s">
        <v>654</v>
      </c>
      <c r="B186" s="56">
        <v>1</v>
      </c>
      <c r="C186" t="s">
        <v>2018</v>
      </c>
      <c r="H186" s="6">
        <v>225</v>
      </c>
      <c r="J186" s="63"/>
    </row>
    <row r="187" spans="1:10" x14ac:dyDescent="0.25">
      <c r="A187" s="56" t="s">
        <v>654</v>
      </c>
      <c r="B187" s="56">
        <v>1</v>
      </c>
      <c r="C187" t="s">
        <v>2019</v>
      </c>
      <c r="H187" s="6">
        <v>245</v>
      </c>
      <c r="J187" s="63"/>
    </row>
    <row r="188" spans="1:10" x14ac:dyDescent="0.25">
      <c r="A188" s="56" t="s">
        <v>654</v>
      </c>
      <c r="B188" s="56">
        <v>1</v>
      </c>
      <c r="C188" t="s">
        <v>2020</v>
      </c>
      <c r="H188" s="6">
        <v>260</v>
      </c>
      <c r="J188" s="63"/>
    </row>
    <row r="189" spans="1:10" x14ac:dyDescent="0.25">
      <c r="A189" s="56" t="s">
        <v>654</v>
      </c>
      <c r="B189" s="56">
        <v>1</v>
      </c>
      <c r="C189" t="s">
        <v>2021</v>
      </c>
      <c r="H189" s="6">
        <v>182.5</v>
      </c>
      <c r="J189" s="63"/>
    </row>
    <row r="190" spans="1:10" x14ac:dyDescent="0.25">
      <c r="A190" s="56" t="s">
        <v>654</v>
      </c>
      <c r="B190" s="56">
        <v>1</v>
      </c>
      <c r="C190" t="s">
        <v>2022</v>
      </c>
      <c r="H190" s="6">
        <v>213</v>
      </c>
      <c r="J190" s="63"/>
    </row>
    <row r="191" spans="1:10" x14ac:dyDescent="0.25">
      <c r="A191" s="56" t="s">
        <v>654</v>
      </c>
      <c r="B191" s="56">
        <v>1</v>
      </c>
      <c r="C191" t="s">
        <v>2023</v>
      </c>
      <c r="H191" s="6">
        <v>112.5</v>
      </c>
      <c r="J191" s="63"/>
    </row>
    <row r="192" spans="1:10" x14ac:dyDescent="0.25">
      <c r="A192" s="56" t="s">
        <v>654</v>
      </c>
      <c r="B192" s="56">
        <v>1</v>
      </c>
      <c r="C192" t="s">
        <v>2024</v>
      </c>
      <c r="H192" s="6">
        <v>190</v>
      </c>
      <c r="J192" s="63"/>
    </row>
    <row r="193" spans="1:10" x14ac:dyDescent="0.25">
      <c r="A193" s="56" t="s">
        <v>654</v>
      </c>
      <c r="B193" s="56">
        <v>1</v>
      </c>
      <c r="C193" t="s">
        <v>2025</v>
      </c>
      <c r="H193" s="6">
        <v>70</v>
      </c>
      <c r="J193" s="63"/>
    </row>
    <row r="194" spans="1:10" x14ac:dyDescent="0.25">
      <c r="A194" s="56" t="s">
        <v>654</v>
      </c>
      <c r="B194" s="56">
        <v>1</v>
      </c>
      <c r="C194" t="s">
        <v>2026</v>
      </c>
      <c r="H194" s="6">
        <v>110</v>
      </c>
      <c r="J194" s="63"/>
    </row>
    <row r="195" spans="1:10" x14ac:dyDescent="0.25">
      <c r="A195" s="56" t="s">
        <v>654</v>
      </c>
      <c r="B195" s="56">
        <v>1</v>
      </c>
      <c r="C195" t="s">
        <v>2027</v>
      </c>
      <c r="H195" s="6">
        <v>180</v>
      </c>
      <c r="J195" s="63"/>
    </row>
    <row r="196" spans="1:10" x14ac:dyDescent="0.25">
      <c r="A196" s="56" t="s">
        <v>654</v>
      </c>
      <c r="B196" s="56">
        <v>1</v>
      </c>
      <c r="C196" t="s">
        <v>2028</v>
      </c>
      <c r="H196" s="6">
        <v>390</v>
      </c>
      <c r="J196" s="63"/>
    </row>
    <row r="197" spans="1:10" x14ac:dyDescent="0.25">
      <c r="A197" s="56" t="s">
        <v>654</v>
      </c>
      <c r="B197" s="56">
        <v>1</v>
      </c>
      <c r="C197" t="s">
        <v>2029</v>
      </c>
      <c r="H197" s="6">
        <v>174</v>
      </c>
      <c r="J197" s="63"/>
    </row>
    <row r="198" spans="1:10" x14ac:dyDescent="0.25">
      <c r="A198" s="56" t="s">
        <v>654</v>
      </c>
      <c r="B198" s="56">
        <v>1</v>
      </c>
      <c r="C198" t="s">
        <v>2030</v>
      </c>
      <c r="H198" s="6">
        <v>37.5</v>
      </c>
      <c r="J198" s="63"/>
    </row>
    <row r="199" spans="1:10" x14ac:dyDescent="0.25">
      <c r="A199" s="56" t="s">
        <v>654</v>
      </c>
      <c r="B199" s="56">
        <v>1</v>
      </c>
      <c r="C199" t="s">
        <v>2031</v>
      </c>
      <c r="H199" s="6">
        <v>82.5</v>
      </c>
      <c r="J199" s="63"/>
    </row>
    <row r="200" spans="1:10" x14ac:dyDescent="0.25">
      <c r="A200" s="56" t="s">
        <v>654</v>
      </c>
      <c r="B200" s="56">
        <v>1</v>
      </c>
      <c r="C200" t="s">
        <v>2032</v>
      </c>
      <c r="H200" s="6">
        <v>160</v>
      </c>
      <c r="J200" s="63"/>
    </row>
    <row r="201" spans="1:10" x14ac:dyDescent="0.25">
      <c r="A201" s="56" t="s">
        <v>654</v>
      </c>
      <c r="B201" s="56">
        <v>1</v>
      </c>
      <c r="C201" t="s">
        <v>2033</v>
      </c>
      <c r="H201" s="6">
        <v>80</v>
      </c>
      <c r="J201" s="63"/>
    </row>
    <row r="202" spans="1:10" x14ac:dyDescent="0.25">
      <c r="A202" s="56" t="s">
        <v>654</v>
      </c>
      <c r="B202" s="56">
        <v>1</v>
      </c>
      <c r="C202" t="s">
        <v>2034</v>
      </c>
      <c r="H202" s="6">
        <v>275</v>
      </c>
      <c r="J202" s="63"/>
    </row>
    <row r="203" spans="1:10" x14ac:dyDescent="0.25">
      <c r="A203" s="56" t="s">
        <v>654</v>
      </c>
      <c r="B203" s="56">
        <v>1</v>
      </c>
      <c r="C203" t="s">
        <v>2035</v>
      </c>
      <c r="H203" s="6">
        <v>114</v>
      </c>
      <c r="J203" s="63"/>
    </row>
    <row r="204" spans="1:10" x14ac:dyDescent="0.25">
      <c r="A204" s="56" t="s">
        <v>654</v>
      </c>
      <c r="B204" s="56">
        <v>1</v>
      </c>
      <c r="C204" t="s">
        <v>2036</v>
      </c>
      <c r="H204" s="6">
        <v>90</v>
      </c>
      <c r="J204" s="63"/>
    </row>
    <row r="205" spans="1:10" x14ac:dyDescent="0.25">
      <c r="A205" s="56" t="s">
        <v>654</v>
      </c>
      <c r="B205" s="56">
        <v>1</v>
      </c>
      <c r="C205" t="s">
        <v>2037</v>
      </c>
      <c r="H205" s="6">
        <v>75</v>
      </c>
      <c r="J205" s="63"/>
    </row>
    <row r="206" spans="1:10" x14ac:dyDescent="0.25">
      <c r="A206" s="56" t="s">
        <v>654</v>
      </c>
      <c r="B206" s="56">
        <v>1</v>
      </c>
      <c r="C206" t="s">
        <v>2038</v>
      </c>
      <c r="H206" s="6">
        <v>270</v>
      </c>
      <c r="J206" s="63"/>
    </row>
    <row r="207" spans="1:10" x14ac:dyDescent="0.25">
      <c r="A207" s="56" t="s">
        <v>654</v>
      </c>
      <c r="B207" s="56">
        <v>1</v>
      </c>
      <c r="C207" t="s">
        <v>2039</v>
      </c>
      <c r="H207" s="6">
        <v>217.5</v>
      </c>
      <c r="J207" s="63"/>
    </row>
    <row r="208" spans="1:10" x14ac:dyDescent="0.25">
      <c r="A208" s="56" t="s">
        <v>654</v>
      </c>
      <c r="B208" s="56">
        <v>1</v>
      </c>
      <c r="C208" t="s">
        <v>2040</v>
      </c>
      <c r="H208" s="6">
        <v>235</v>
      </c>
      <c r="J208" s="63"/>
    </row>
    <row r="209" spans="1:10" x14ac:dyDescent="0.25">
      <c r="A209" s="56" t="s">
        <v>654</v>
      </c>
      <c r="B209" s="56">
        <v>1</v>
      </c>
      <c r="C209" t="s">
        <v>2041</v>
      </c>
      <c r="H209" s="6">
        <v>105</v>
      </c>
      <c r="J209" s="63"/>
    </row>
    <row r="210" spans="1:10" x14ac:dyDescent="0.25">
      <c r="A210" s="56" t="s">
        <v>654</v>
      </c>
      <c r="B210" s="56">
        <v>1</v>
      </c>
      <c r="C210" t="s">
        <v>2042</v>
      </c>
      <c r="H210" s="6">
        <v>120</v>
      </c>
      <c r="J210" s="63"/>
    </row>
    <row r="211" spans="1:10" x14ac:dyDescent="0.25">
      <c r="A211" s="56" t="s">
        <v>654</v>
      </c>
      <c r="B211" s="56">
        <v>1</v>
      </c>
      <c r="C211" t="s">
        <v>2043</v>
      </c>
      <c r="H211" s="6">
        <v>185</v>
      </c>
      <c r="J211" s="63"/>
    </row>
    <row r="212" spans="1:10" x14ac:dyDescent="0.25">
      <c r="A212" s="56" t="s">
        <v>654</v>
      </c>
      <c r="B212" s="56">
        <v>1</v>
      </c>
      <c r="C212" t="s">
        <v>2044</v>
      </c>
      <c r="H212" s="6">
        <v>135</v>
      </c>
      <c r="J212" s="63"/>
    </row>
    <row r="213" spans="1:10" x14ac:dyDescent="0.25">
      <c r="A213" s="56" t="s">
        <v>654</v>
      </c>
      <c r="B213" s="56">
        <v>1</v>
      </c>
      <c r="C213" t="s">
        <v>2045</v>
      </c>
      <c r="H213" s="6">
        <v>135</v>
      </c>
      <c r="J213" s="63"/>
    </row>
    <row r="214" spans="1:10" x14ac:dyDescent="0.25">
      <c r="A214" s="56" t="s">
        <v>654</v>
      </c>
      <c r="B214" s="56">
        <v>1</v>
      </c>
      <c r="C214" t="s">
        <v>2046</v>
      </c>
      <c r="H214" s="6">
        <v>122.5</v>
      </c>
      <c r="J214" s="63"/>
    </row>
    <row r="215" spans="1:10" x14ac:dyDescent="0.25">
      <c r="A215" s="56" t="s">
        <v>654</v>
      </c>
      <c r="B215" s="56">
        <v>1</v>
      </c>
      <c r="C215" t="s">
        <v>2047</v>
      </c>
      <c r="H215" s="6">
        <v>85</v>
      </c>
      <c r="J215" s="63"/>
    </row>
    <row r="216" spans="1:10" x14ac:dyDescent="0.25">
      <c r="A216" s="56" t="s">
        <v>654</v>
      </c>
      <c r="B216" s="56">
        <v>1</v>
      </c>
      <c r="C216" t="s">
        <v>2048</v>
      </c>
      <c r="H216" s="6">
        <v>210</v>
      </c>
      <c r="J216" s="63"/>
    </row>
    <row r="217" spans="1:10" x14ac:dyDescent="0.25">
      <c r="A217" s="56" t="s">
        <v>654</v>
      </c>
      <c r="B217" s="56">
        <v>1</v>
      </c>
      <c r="C217" t="s">
        <v>2049</v>
      </c>
      <c r="H217" s="6">
        <v>111</v>
      </c>
      <c r="J217" s="63"/>
    </row>
    <row r="218" spans="1:10" x14ac:dyDescent="0.25">
      <c r="A218" s="56" t="s">
        <v>654</v>
      </c>
      <c r="B218" s="56">
        <v>1</v>
      </c>
      <c r="C218" t="s">
        <v>2050</v>
      </c>
      <c r="H218" s="6">
        <v>110</v>
      </c>
      <c r="J218" s="63"/>
    </row>
    <row r="219" spans="1:10" x14ac:dyDescent="0.25">
      <c r="A219" s="56" t="s">
        <v>654</v>
      </c>
      <c r="B219" s="56">
        <v>1</v>
      </c>
      <c r="C219" t="s">
        <v>2051</v>
      </c>
      <c r="H219" s="6">
        <v>90</v>
      </c>
      <c r="J219" s="63"/>
    </row>
    <row r="220" spans="1:10" x14ac:dyDescent="0.25">
      <c r="A220" s="56" t="s">
        <v>654</v>
      </c>
      <c r="B220" s="56">
        <v>1</v>
      </c>
      <c r="C220" t="s">
        <v>2052</v>
      </c>
      <c r="H220" s="6">
        <v>72.5</v>
      </c>
      <c r="J220" s="63"/>
    </row>
    <row r="221" spans="1:10" x14ac:dyDescent="0.25">
      <c r="A221" s="56" t="s">
        <v>654</v>
      </c>
      <c r="B221" s="56">
        <v>1</v>
      </c>
      <c r="C221" t="s">
        <v>2053</v>
      </c>
      <c r="H221" s="6">
        <v>72</v>
      </c>
      <c r="J221" s="63"/>
    </row>
    <row r="222" spans="1:10" x14ac:dyDescent="0.25">
      <c r="A222" s="56" t="s">
        <v>654</v>
      </c>
      <c r="B222" s="56">
        <v>1</v>
      </c>
      <c r="C222" t="s">
        <v>2054</v>
      </c>
      <c r="H222" s="6">
        <v>225</v>
      </c>
      <c r="J222" s="63"/>
    </row>
    <row r="223" spans="1:10" x14ac:dyDescent="0.25">
      <c r="A223" s="56" t="s">
        <v>654</v>
      </c>
      <c r="B223" s="56">
        <v>1</v>
      </c>
      <c r="C223" t="s">
        <v>2055</v>
      </c>
      <c r="H223" s="6">
        <v>234</v>
      </c>
      <c r="J223" s="63"/>
    </row>
    <row r="224" spans="1:10" x14ac:dyDescent="0.25">
      <c r="A224" s="56" t="s">
        <v>654</v>
      </c>
      <c r="B224" s="56">
        <v>1</v>
      </c>
      <c r="C224" t="s">
        <v>2056</v>
      </c>
      <c r="H224" s="6">
        <v>390</v>
      </c>
      <c r="J224" s="63"/>
    </row>
    <row r="225" spans="1:10" x14ac:dyDescent="0.25">
      <c r="A225" s="56" t="s">
        <v>654</v>
      </c>
      <c r="B225" s="56">
        <v>1</v>
      </c>
      <c r="C225" t="s">
        <v>2057</v>
      </c>
      <c r="H225" s="6">
        <v>78</v>
      </c>
      <c r="J225" s="63"/>
    </row>
    <row r="226" spans="1:10" x14ac:dyDescent="0.25">
      <c r="A226" s="56" t="s">
        <v>654</v>
      </c>
      <c r="B226" s="56">
        <v>1</v>
      </c>
      <c r="C226" t="s">
        <v>2058</v>
      </c>
      <c r="H226" s="6">
        <v>216</v>
      </c>
      <c r="J226" s="63"/>
    </row>
    <row r="227" spans="1:10" x14ac:dyDescent="0.25">
      <c r="A227" s="56" t="s">
        <v>654</v>
      </c>
      <c r="B227" s="56">
        <v>1</v>
      </c>
      <c r="C227" t="s">
        <v>2059</v>
      </c>
      <c r="H227" s="6">
        <v>81</v>
      </c>
      <c r="J227" s="63"/>
    </row>
    <row r="228" spans="1:10" x14ac:dyDescent="0.25">
      <c r="A228" s="56" t="s">
        <v>654</v>
      </c>
      <c r="B228" s="56">
        <v>1</v>
      </c>
      <c r="C228" t="s">
        <v>2060</v>
      </c>
      <c r="H228" s="6">
        <v>129</v>
      </c>
      <c r="J228" s="63"/>
    </row>
    <row r="229" spans="1:10" x14ac:dyDescent="0.25">
      <c r="A229" s="56" t="s">
        <v>654</v>
      </c>
      <c r="B229" s="56">
        <v>1</v>
      </c>
      <c r="C229" t="s">
        <v>2061</v>
      </c>
      <c r="H229" s="6">
        <v>168</v>
      </c>
      <c r="J229" s="63"/>
    </row>
    <row r="230" spans="1:10" x14ac:dyDescent="0.25">
      <c r="A230" s="56" t="s">
        <v>654</v>
      </c>
      <c r="B230" s="56">
        <v>1</v>
      </c>
      <c r="C230" t="s">
        <v>2062</v>
      </c>
      <c r="H230" s="6">
        <v>120</v>
      </c>
      <c r="J230" s="63"/>
    </row>
    <row r="231" spans="1:10" x14ac:dyDescent="0.25">
      <c r="A231" s="56" t="s">
        <v>654</v>
      </c>
      <c r="B231" s="56">
        <v>1</v>
      </c>
      <c r="C231" t="s">
        <v>2063</v>
      </c>
      <c r="H231" s="6">
        <v>162</v>
      </c>
      <c r="J231" s="63"/>
    </row>
    <row r="232" spans="1:10" x14ac:dyDescent="0.25">
      <c r="A232" s="56" t="s">
        <v>654</v>
      </c>
      <c r="B232" s="56">
        <v>1</v>
      </c>
      <c r="C232" t="s">
        <v>2064</v>
      </c>
      <c r="H232" s="6">
        <v>114</v>
      </c>
      <c r="J232" s="63"/>
    </row>
    <row r="233" spans="1:10" x14ac:dyDescent="0.25">
      <c r="A233" s="56" t="s">
        <v>654</v>
      </c>
      <c r="B233" s="56">
        <v>1</v>
      </c>
      <c r="C233" t="s">
        <v>2065</v>
      </c>
      <c r="H233" s="6">
        <v>78</v>
      </c>
      <c r="J233" s="63"/>
    </row>
    <row r="234" spans="1:10" x14ac:dyDescent="0.25">
      <c r="A234" s="56" t="s">
        <v>654</v>
      </c>
      <c r="B234" s="56">
        <v>1</v>
      </c>
      <c r="C234" t="s">
        <v>2066</v>
      </c>
      <c r="H234" s="6">
        <v>138</v>
      </c>
      <c r="J234" s="63"/>
    </row>
    <row r="235" spans="1:10" x14ac:dyDescent="0.25">
      <c r="A235" s="56" t="s">
        <v>654</v>
      </c>
      <c r="B235" s="56">
        <v>1</v>
      </c>
      <c r="C235" t="s">
        <v>2067</v>
      </c>
      <c r="H235" s="6">
        <v>93</v>
      </c>
      <c r="J235" s="63"/>
    </row>
    <row r="236" spans="1:10" x14ac:dyDescent="0.25">
      <c r="A236" s="56" t="s">
        <v>654</v>
      </c>
      <c r="B236" s="56">
        <v>1</v>
      </c>
      <c r="C236" t="s">
        <v>2068</v>
      </c>
      <c r="H236" s="6">
        <v>78</v>
      </c>
      <c r="J236" s="63"/>
    </row>
    <row r="237" spans="1:10" x14ac:dyDescent="0.25">
      <c r="A237" s="56" t="s">
        <v>654</v>
      </c>
      <c r="B237" s="56">
        <v>1</v>
      </c>
      <c r="C237" t="s">
        <v>2069</v>
      </c>
      <c r="H237" s="6">
        <v>75</v>
      </c>
      <c r="J237" s="63"/>
    </row>
    <row r="238" spans="1:10" x14ac:dyDescent="0.25">
      <c r="A238" s="56" t="s">
        <v>654</v>
      </c>
      <c r="B238" s="56">
        <v>1</v>
      </c>
      <c r="C238" t="s">
        <v>2070</v>
      </c>
      <c r="H238" s="6">
        <v>102</v>
      </c>
      <c r="J238" s="63"/>
    </row>
    <row r="239" spans="1:10" x14ac:dyDescent="0.25">
      <c r="A239" s="56" t="s">
        <v>654</v>
      </c>
      <c r="B239" s="56">
        <v>1</v>
      </c>
      <c r="C239" t="s">
        <v>2071</v>
      </c>
      <c r="H239" s="6">
        <v>111</v>
      </c>
      <c r="J239" s="63"/>
    </row>
    <row r="240" spans="1:10" x14ac:dyDescent="0.25">
      <c r="A240" s="56" t="s">
        <v>654</v>
      </c>
      <c r="B240" s="56">
        <v>1</v>
      </c>
      <c r="C240" t="s">
        <v>2072</v>
      </c>
      <c r="H240" s="6">
        <v>120</v>
      </c>
      <c r="J240" s="63"/>
    </row>
    <row r="241" spans="1:10" x14ac:dyDescent="0.25">
      <c r="A241" s="56" t="s">
        <v>654</v>
      </c>
      <c r="B241" s="56">
        <v>1</v>
      </c>
      <c r="C241" t="s">
        <v>2073</v>
      </c>
      <c r="H241" s="6">
        <v>90</v>
      </c>
      <c r="J241" s="63"/>
    </row>
    <row r="242" spans="1:10" x14ac:dyDescent="0.25">
      <c r="A242" s="56" t="s">
        <v>654</v>
      </c>
      <c r="B242" s="56">
        <v>1</v>
      </c>
      <c r="C242" t="s">
        <v>2074</v>
      </c>
      <c r="H242" s="6">
        <v>90</v>
      </c>
      <c r="J242" s="63"/>
    </row>
    <row r="243" spans="1:10" x14ac:dyDescent="0.25">
      <c r="A243" s="56" t="s">
        <v>654</v>
      </c>
      <c r="B243" s="56">
        <v>1</v>
      </c>
      <c r="C243" t="s">
        <v>2075</v>
      </c>
      <c r="H243" s="6">
        <v>78</v>
      </c>
      <c r="J243" s="63"/>
    </row>
    <row r="244" spans="1:10" x14ac:dyDescent="0.25">
      <c r="A244" s="56" t="s">
        <v>654</v>
      </c>
      <c r="B244" s="56">
        <v>1</v>
      </c>
      <c r="C244" t="s">
        <v>2076</v>
      </c>
      <c r="H244" s="6">
        <v>177</v>
      </c>
      <c r="J244" s="63"/>
    </row>
    <row r="245" spans="1:10" x14ac:dyDescent="0.25">
      <c r="A245" s="56" t="s">
        <v>654</v>
      </c>
      <c r="B245" s="56">
        <v>1</v>
      </c>
      <c r="C245" t="s">
        <v>2077</v>
      </c>
      <c r="H245" s="6">
        <v>297</v>
      </c>
      <c r="J245" s="63"/>
    </row>
    <row r="246" spans="1:10" x14ac:dyDescent="0.25">
      <c r="A246" s="56" t="s">
        <v>654</v>
      </c>
      <c r="B246" s="56">
        <v>1</v>
      </c>
      <c r="C246" t="s">
        <v>2078</v>
      </c>
      <c r="H246" s="6">
        <v>297</v>
      </c>
      <c r="J246" s="63"/>
    </row>
    <row r="247" spans="1:10" x14ac:dyDescent="0.25">
      <c r="A247" s="56" t="s">
        <v>654</v>
      </c>
      <c r="B247" s="56">
        <v>1</v>
      </c>
      <c r="C247" t="s">
        <v>2079</v>
      </c>
      <c r="H247" s="6">
        <v>54.99</v>
      </c>
      <c r="J247" s="63"/>
    </row>
    <row r="248" spans="1:10" x14ac:dyDescent="0.25">
      <c r="A248" s="56" t="s">
        <v>654</v>
      </c>
      <c r="B248" s="56">
        <v>1</v>
      </c>
      <c r="C248" t="s">
        <v>2080</v>
      </c>
      <c r="H248" s="6">
        <v>153</v>
      </c>
      <c r="J248" s="63"/>
    </row>
    <row r="249" spans="1:10" x14ac:dyDescent="0.25">
      <c r="A249" s="56" t="s">
        <v>654</v>
      </c>
      <c r="B249" s="56">
        <v>1</v>
      </c>
      <c r="C249" t="s">
        <v>2081</v>
      </c>
      <c r="H249" s="6">
        <v>213</v>
      </c>
      <c r="J249" s="63"/>
    </row>
    <row r="250" spans="1:10" x14ac:dyDescent="0.25">
      <c r="A250" s="56" t="s">
        <v>654</v>
      </c>
      <c r="B250" s="56">
        <v>1</v>
      </c>
      <c r="C250" t="s">
        <v>2082</v>
      </c>
      <c r="H250" s="6">
        <v>192</v>
      </c>
      <c r="J250" s="63"/>
    </row>
    <row r="251" spans="1:10" x14ac:dyDescent="0.25">
      <c r="A251" s="56" t="s">
        <v>654</v>
      </c>
      <c r="B251" s="56">
        <v>1</v>
      </c>
      <c r="C251" t="s">
        <v>2083</v>
      </c>
      <c r="H251" s="6">
        <v>99</v>
      </c>
      <c r="J251" s="63"/>
    </row>
    <row r="252" spans="1:10" x14ac:dyDescent="0.25">
      <c r="A252" s="56" t="s">
        <v>654</v>
      </c>
      <c r="B252" s="56">
        <v>1</v>
      </c>
      <c r="C252" t="s">
        <v>2084</v>
      </c>
      <c r="H252" s="6">
        <v>102</v>
      </c>
      <c r="J252" s="63"/>
    </row>
    <row r="253" spans="1:10" x14ac:dyDescent="0.25">
      <c r="A253" s="56" t="s">
        <v>654</v>
      </c>
      <c r="B253" s="56">
        <v>1</v>
      </c>
      <c r="C253" t="s">
        <v>2085</v>
      </c>
      <c r="H253" s="6">
        <v>261</v>
      </c>
      <c r="J253" s="63"/>
    </row>
    <row r="254" spans="1:10" x14ac:dyDescent="0.25">
      <c r="A254" s="56" t="s">
        <v>654</v>
      </c>
      <c r="B254" s="56">
        <v>1</v>
      </c>
      <c r="C254" t="s">
        <v>2086</v>
      </c>
      <c r="H254" s="6">
        <v>204</v>
      </c>
      <c r="J254" s="63"/>
    </row>
    <row r="255" spans="1:10" x14ac:dyDescent="0.25">
      <c r="A255" s="56" t="s">
        <v>654</v>
      </c>
      <c r="B255" s="56">
        <v>1</v>
      </c>
      <c r="C255" t="s">
        <v>2087</v>
      </c>
      <c r="H255" s="6">
        <v>105</v>
      </c>
      <c r="J255" s="63"/>
    </row>
    <row r="256" spans="1:10" x14ac:dyDescent="0.25">
      <c r="A256" s="56" t="s">
        <v>654</v>
      </c>
      <c r="B256" s="56">
        <v>1</v>
      </c>
      <c r="C256" t="s">
        <v>2088</v>
      </c>
      <c r="H256" s="6">
        <v>114</v>
      </c>
      <c r="J256" s="63"/>
    </row>
    <row r="257" spans="1:10" x14ac:dyDescent="0.25">
      <c r="A257" s="56" t="s">
        <v>654</v>
      </c>
      <c r="B257" s="56">
        <v>1</v>
      </c>
      <c r="C257" t="s">
        <v>2089</v>
      </c>
      <c r="H257" s="6">
        <v>105</v>
      </c>
      <c r="J257" s="63"/>
    </row>
    <row r="258" spans="1:10" x14ac:dyDescent="0.25">
      <c r="A258" s="56" t="s">
        <v>654</v>
      </c>
      <c r="B258" s="56">
        <v>1</v>
      </c>
      <c r="C258" t="s">
        <v>2090</v>
      </c>
      <c r="H258" s="6">
        <v>342</v>
      </c>
      <c r="J258" s="63"/>
    </row>
    <row r="259" spans="1:10" x14ac:dyDescent="0.25">
      <c r="A259" s="56" t="s">
        <v>654</v>
      </c>
      <c r="B259" s="56">
        <v>1</v>
      </c>
      <c r="C259" t="s">
        <v>2091</v>
      </c>
      <c r="H259" s="6">
        <v>171</v>
      </c>
      <c r="J259" s="63"/>
    </row>
    <row r="260" spans="1:10" x14ac:dyDescent="0.25">
      <c r="A260" s="56" t="s">
        <v>654</v>
      </c>
      <c r="B260" s="56">
        <v>1</v>
      </c>
      <c r="C260" t="s">
        <v>2092</v>
      </c>
      <c r="H260" s="6">
        <v>246</v>
      </c>
      <c r="J260" s="63"/>
    </row>
    <row r="261" spans="1:10" x14ac:dyDescent="0.25">
      <c r="A261" s="56" t="s">
        <v>654</v>
      </c>
      <c r="B261" s="56">
        <v>1</v>
      </c>
      <c r="C261" t="s">
        <v>2093</v>
      </c>
      <c r="H261" s="6">
        <v>399</v>
      </c>
      <c r="J261" s="63"/>
    </row>
    <row r="262" spans="1:10" x14ac:dyDescent="0.25">
      <c r="A262" s="56" t="s">
        <v>654</v>
      </c>
      <c r="B262" s="56">
        <v>1</v>
      </c>
      <c r="C262" t="s">
        <v>2094</v>
      </c>
      <c r="H262" s="6">
        <v>180.02</v>
      </c>
      <c r="J262" s="63"/>
    </row>
    <row r="263" spans="1:10" x14ac:dyDescent="0.25">
      <c r="A263" s="56" t="s">
        <v>654</v>
      </c>
      <c r="B263" s="56">
        <v>1</v>
      </c>
      <c r="C263" t="s">
        <v>2095</v>
      </c>
      <c r="H263" s="6">
        <v>78</v>
      </c>
      <c r="J263" s="63"/>
    </row>
    <row r="264" spans="1:10" x14ac:dyDescent="0.25">
      <c r="A264" s="56" t="s">
        <v>654</v>
      </c>
      <c r="B264" s="56">
        <v>1</v>
      </c>
      <c r="C264" t="s">
        <v>2096</v>
      </c>
      <c r="H264" s="6">
        <v>138</v>
      </c>
      <c r="J264" s="63"/>
    </row>
    <row r="265" spans="1:10" x14ac:dyDescent="0.25">
      <c r="A265" s="56" t="s">
        <v>654</v>
      </c>
      <c r="B265" s="56">
        <v>1</v>
      </c>
      <c r="C265" t="s">
        <v>2097</v>
      </c>
      <c r="H265" s="6">
        <v>140</v>
      </c>
      <c r="J265" s="63"/>
    </row>
    <row r="266" spans="1:10" x14ac:dyDescent="0.25">
      <c r="A266" s="56" t="s">
        <v>654</v>
      </c>
      <c r="B266" s="56">
        <v>1</v>
      </c>
      <c r="C266" t="s">
        <v>2098</v>
      </c>
      <c r="H266" s="6">
        <v>150</v>
      </c>
      <c r="J266" s="63"/>
    </row>
    <row r="267" spans="1:10" x14ac:dyDescent="0.25">
      <c r="A267" s="56" t="s">
        <v>654</v>
      </c>
      <c r="B267" s="56">
        <v>1</v>
      </c>
      <c r="C267" t="s">
        <v>2099</v>
      </c>
      <c r="H267" s="6">
        <v>300</v>
      </c>
      <c r="J267" s="63"/>
    </row>
    <row r="268" spans="1:10" x14ac:dyDescent="0.25">
      <c r="A268" s="56" t="s">
        <v>654</v>
      </c>
      <c r="B268" s="56">
        <v>1</v>
      </c>
      <c r="C268" t="s">
        <v>2100</v>
      </c>
      <c r="H268" s="6">
        <v>132</v>
      </c>
      <c r="J268" s="63"/>
    </row>
    <row r="269" spans="1:10" x14ac:dyDescent="0.25">
      <c r="A269" s="56" t="s">
        <v>654</v>
      </c>
      <c r="B269" s="56">
        <v>1</v>
      </c>
      <c r="C269" t="s">
        <v>2101</v>
      </c>
      <c r="H269" s="6">
        <v>189</v>
      </c>
      <c r="J269" s="63"/>
    </row>
    <row r="270" spans="1:10" x14ac:dyDescent="0.25">
      <c r="A270" s="56" t="s">
        <v>654</v>
      </c>
      <c r="B270" s="56">
        <v>1</v>
      </c>
      <c r="C270" t="s">
        <v>2102</v>
      </c>
      <c r="H270" s="6">
        <v>183</v>
      </c>
      <c r="J270" s="63"/>
    </row>
    <row r="271" spans="1:10" x14ac:dyDescent="0.25">
      <c r="A271" s="56" t="s">
        <v>654</v>
      </c>
      <c r="B271" s="56">
        <v>1</v>
      </c>
      <c r="C271" t="s">
        <v>2103</v>
      </c>
      <c r="H271" s="6">
        <v>540</v>
      </c>
      <c r="J271" s="63"/>
    </row>
    <row r="272" spans="1:10" x14ac:dyDescent="0.25">
      <c r="A272" s="56" t="s">
        <v>654</v>
      </c>
      <c r="B272" s="56">
        <v>1</v>
      </c>
      <c r="C272" t="s">
        <v>2104</v>
      </c>
      <c r="H272" s="6">
        <v>135</v>
      </c>
      <c r="J272" s="63"/>
    </row>
    <row r="273" spans="1:10" x14ac:dyDescent="0.25">
      <c r="A273" s="56" t="s">
        <v>654</v>
      </c>
      <c r="B273" s="56">
        <v>1</v>
      </c>
      <c r="C273" t="s">
        <v>2105</v>
      </c>
      <c r="H273" s="6">
        <v>114</v>
      </c>
      <c r="J273" s="63"/>
    </row>
    <row r="274" spans="1:10" x14ac:dyDescent="0.25">
      <c r="A274" s="56" t="s">
        <v>654</v>
      </c>
      <c r="B274" s="56">
        <v>1</v>
      </c>
      <c r="C274" t="s">
        <v>2106</v>
      </c>
      <c r="H274" s="6">
        <v>174</v>
      </c>
      <c r="J274" s="63"/>
    </row>
    <row r="275" spans="1:10" x14ac:dyDescent="0.25">
      <c r="A275" s="56" t="s">
        <v>654</v>
      </c>
      <c r="B275" s="56">
        <v>1</v>
      </c>
      <c r="C275" t="s">
        <v>2107</v>
      </c>
      <c r="H275" s="6">
        <v>96</v>
      </c>
      <c r="J275" s="63"/>
    </row>
    <row r="276" spans="1:10" x14ac:dyDescent="0.25">
      <c r="A276" s="56" t="s">
        <v>654</v>
      </c>
      <c r="B276" s="56">
        <v>1</v>
      </c>
      <c r="C276" t="s">
        <v>2108</v>
      </c>
      <c r="H276" s="6">
        <v>228</v>
      </c>
      <c r="J276" s="63"/>
    </row>
    <row r="277" spans="1:10" x14ac:dyDescent="0.25">
      <c r="A277" s="56" t="s">
        <v>654</v>
      </c>
      <c r="B277" s="56">
        <v>1</v>
      </c>
      <c r="C277" t="s">
        <v>2109</v>
      </c>
      <c r="H277" s="6">
        <v>168</v>
      </c>
      <c r="J277" s="63"/>
    </row>
    <row r="278" spans="1:10" x14ac:dyDescent="0.25">
      <c r="A278" s="56" t="s">
        <v>654</v>
      </c>
      <c r="B278" s="56">
        <v>1</v>
      </c>
      <c r="C278" t="s">
        <v>2110</v>
      </c>
      <c r="F278" s="99"/>
      <c r="H278" s="6">
        <v>930</v>
      </c>
      <c r="J278" s="63"/>
    </row>
    <row r="279" spans="1:10" x14ac:dyDescent="0.25">
      <c r="A279" s="56" t="s">
        <v>654</v>
      </c>
      <c r="B279" s="56">
        <v>1</v>
      </c>
      <c r="C279" t="s">
        <v>2111</v>
      </c>
      <c r="H279" s="6">
        <v>60</v>
      </c>
      <c r="J279" s="63"/>
    </row>
    <row r="280" spans="1:10" x14ac:dyDescent="0.25">
      <c r="A280" s="56" t="s">
        <v>654</v>
      </c>
      <c r="B280" s="56">
        <v>1</v>
      </c>
      <c r="C280" t="s">
        <v>2112</v>
      </c>
      <c r="H280" s="6">
        <v>132</v>
      </c>
      <c r="J280" s="63"/>
    </row>
    <row r="281" spans="1:10" x14ac:dyDescent="0.25">
      <c r="A281" s="56" t="s">
        <v>654</v>
      </c>
      <c r="B281" s="56">
        <v>1</v>
      </c>
      <c r="C281" t="s">
        <v>2113</v>
      </c>
      <c r="H281" s="6">
        <v>49.5</v>
      </c>
      <c r="J281" s="63"/>
    </row>
    <row r="282" spans="1:10" x14ac:dyDescent="0.25">
      <c r="A282" s="56" t="s">
        <v>654</v>
      </c>
      <c r="B282" s="56">
        <v>1</v>
      </c>
      <c r="C282" t="s">
        <v>2114</v>
      </c>
      <c r="H282" s="6">
        <v>90</v>
      </c>
      <c r="J282" s="63"/>
    </row>
    <row r="283" spans="1:10" x14ac:dyDescent="0.25">
      <c r="A283" s="56" t="s">
        <v>654</v>
      </c>
      <c r="B283" s="56">
        <v>1</v>
      </c>
      <c r="C283" t="s">
        <v>2115</v>
      </c>
      <c r="H283" s="6">
        <v>96</v>
      </c>
      <c r="J283" s="63"/>
    </row>
    <row r="284" spans="1:10" x14ac:dyDescent="0.25">
      <c r="A284" s="56" t="s">
        <v>654</v>
      </c>
      <c r="B284" s="56">
        <v>1</v>
      </c>
      <c r="C284" t="s">
        <v>2116</v>
      </c>
      <c r="H284" s="6">
        <v>66</v>
      </c>
      <c r="J284" s="63"/>
    </row>
    <row r="285" spans="1:10" x14ac:dyDescent="0.25">
      <c r="A285" s="56" t="s">
        <v>654</v>
      </c>
      <c r="B285" s="56">
        <v>1</v>
      </c>
      <c r="C285" t="s">
        <v>2117</v>
      </c>
      <c r="H285" s="6">
        <v>306</v>
      </c>
      <c r="J285" s="63"/>
    </row>
    <row r="286" spans="1:10" x14ac:dyDescent="0.25">
      <c r="A286" s="56" t="s">
        <v>654</v>
      </c>
      <c r="B286" s="56">
        <v>1</v>
      </c>
      <c r="C286" t="s">
        <v>2118</v>
      </c>
      <c r="H286" s="6">
        <v>291</v>
      </c>
      <c r="J286" s="63"/>
    </row>
    <row r="287" spans="1:10" x14ac:dyDescent="0.25">
      <c r="A287" s="56" t="s">
        <v>654</v>
      </c>
      <c r="B287" s="56">
        <v>1</v>
      </c>
      <c r="C287" t="s">
        <v>2119</v>
      </c>
      <c r="H287" s="6">
        <v>219</v>
      </c>
      <c r="J287" s="63"/>
    </row>
    <row r="288" spans="1:10" x14ac:dyDescent="0.25">
      <c r="A288" s="56" t="s">
        <v>654</v>
      </c>
      <c r="B288" s="56">
        <v>1</v>
      </c>
      <c r="C288" t="s">
        <v>2357</v>
      </c>
      <c r="H288" s="6">
        <v>156</v>
      </c>
      <c r="J288" s="63"/>
    </row>
    <row r="289" spans="1:10" x14ac:dyDescent="0.25">
      <c r="A289" s="56" t="s">
        <v>654</v>
      </c>
      <c r="B289" s="56">
        <v>1</v>
      </c>
      <c r="C289" t="s">
        <v>2120</v>
      </c>
      <c r="H289" s="6">
        <v>114</v>
      </c>
      <c r="J289" s="63"/>
    </row>
    <row r="290" spans="1:10" x14ac:dyDescent="0.25">
      <c r="A290" s="56" t="s">
        <v>654</v>
      </c>
      <c r="B290" s="56">
        <v>1</v>
      </c>
      <c r="C290" t="s">
        <v>2121</v>
      </c>
      <c r="H290" s="6">
        <v>57</v>
      </c>
      <c r="J290" s="63"/>
    </row>
    <row r="291" spans="1:10" x14ac:dyDescent="0.25">
      <c r="A291" s="56" t="s">
        <v>654</v>
      </c>
      <c r="B291" s="56">
        <v>1</v>
      </c>
      <c r="C291" t="s">
        <v>2122</v>
      </c>
      <c r="H291" s="6">
        <v>90</v>
      </c>
      <c r="J291" s="63"/>
    </row>
    <row r="292" spans="1:10" x14ac:dyDescent="0.25">
      <c r="A292" s="56" t="s">
        <v>654</v>
      </c>
      <c r="B292" s="56">
        <v>1</v>
      </c>
      <c r="C292" t="s">
        <v>2123</v>
      </c>
      <c r="H292" s="6">
        <v>120</v>
      </c>
      <c r="J292" s="63"/>
    </row>
    <row r="293" spans="1:10" x14ac:dyDescent="0.25">
      <c r="A293" s="56" t="s">
        <v>654</v>
      </c>
      <c r="B293" s="56">
        <v>1</v>
      </c>
      <c r="C293" t="s">
        <v>2124</v>
      </c>
      <c r="H293" s="6">
        <v>57</v>
      </c>
      <c r="J293" s="63"/>
    </row>
    <row r="294" spans="1:10" x14ac:dyDescent="0.25">
      <c r="A294" s="56" t="s">
        <v>654</v>
      </c>
      <c r="B294" s="56">
        <v>1</v>
      </c>
      <c r="C294" t="s">
        <v>2125</v>
      </c>
      <c r="H294" s="6">
        <v>72</v>
      </c>
      <c r="J294" s="63"/>
    </row>
    <row r="295" spans="1:10" x14ac:dyDescent="0.25">
      <c r="A295" s="56" t="s">
        <v>654</v>
      </c>
      <c r="B295" s="56">
        <v>1</v>
      </c>
      <c r="C295" t="s">
        <v>2126</v>
      </c>
      <c r="H295" s="6">
        <v>114</v>
      </c>
      <c r="J295" s="63"/>
    </row>
    <row r="296" spans="1:10" x14ac:dyDescent="0.25">
      <c r="A296" s="56" t="s">
        <v>654</v>
      </c>
      <c r="B296" s="56">
        <v>1</v>
      </c>
      <c r="C296" t="s">
        <v>2127</v>
      </c>
      <c r="H296" s="6">
        <v>177</v>
      </c>
      <c r="J296" s="63"/>
    </row>
    <row r="297" spans="1:10" x14ac:dyDescent="0.25">
      <c r="A297" s="56" t="s">
        <v>654</v>
      </c>
      <c r="B297" s="56">
        <v>1</v>
      </c>
      <c r="C297" t="s">
        <v>2128</v>
      </c>
      <c r="H297" s="6">
        <v>201</v>
      </c>
      <c r="J297" s="63"/>
    </row>
    <row r="298" spans="1:10" x14ac:dyDescent="0.25">
      <c r="A298" s="56" t="s">
        <v>654</v>
      </c>
      <c r="B298" s="56">
        <v>1</v>
      </c>
      <c r="C298" t="s">
        <v>2358</v>
      </c>
      <c r="H298" s="6">
        <v>150</v>
      </c>
      <c r="J298" s="63"/>
    </row>
    <row r="299" spans="1:10" x14ac:dyDescent="0.25">
      <c r="A299" s="56" t="s">
        <v>654</v>
      </c>
      <c r="B299" s="56">
        <v>1</v>
      </c>
      <c r="C299" t="s">
        <v>2359</v>
      </c>
      <c r="H299" s="6">
        <v>180</v>
      </c>
      <c r="J299" s="63"/>
    </row>
    <row r="300" spans="1:10" x14ac:dyDescent="0.25">
      <c r="A300" s="56" t="s">
        <v>654</v>
      </c>
      <c r="B300" s="56">
        <v>1</v>
      </c>
      <c r="C300" t="s">
        <v>2129</v>
      </c>
      <c r="H300" s="108">
        <v>270</v>
      </c>
      <c r="J300" s="63"/>
    </row>
    <row r="301" spans="1:10" x14ac:dyDescent="0.25">
      <c r="A301" s="56" t="s">
        <v>654</v>
      </c>
      <c r="B301" s="56">
        <v>1</v>
      </c>
      <c r="C301" t="s">
        <v>2130</v>
      </c>
      <c r="H301" s="108">
        <v>87</v>
      </c>
      <c r="J301" s="63"/>
    </row>
    <row r="302" spans="1:10" x14ac:dyDescent="0.25">
      <c r="A302" s="56" t="s">
        <v>654</v>
      </c>
      <c r="B302" s="56">
        <v>1</v>
      </c>
      <c r="C302" t="s">
        <v>2131</v>
      </c>
      <c r="H302" s="108">
        <v>309</v>
      </c>
      <c r="J302" s="63"/>
    </row>
    <row r="303" spans="1:10" x14ac:dyDescent="0.25">
      <c r="A303" s="56" t="s">
        <v>654</v>
      </c>
      <c r="B303" s="56">
        <v>1</v>
      </c>
      <c r="C303" t="s">
        <v>2132</v>
      </c>
      <c r="H303" s="108">
        <v>315</v>
      </c>
      <c r="J303" s="63"/>
    </row>
    <row r="304" spans="1:10" x14ac:dyDescent="0.25">
      <c r="A304" s="56" t="s">
        <v>654</v>
      </c>
      <c r="B304" s="56">
        <v>1</v>
      </c>
      <c r="C304" t="s">
        <v>2133</v>
      </c>
      <c r="H304" s="6">
        <v>120</v>
      </c>
      <c r="J304" s="63"/>
    </row>
    <row r="305" spans="1:10" x14ac:dyDescent="0.25">
      <c r="A305" s="56" t="s">
        <v>654</v>
      </c>
      <c r="B305" s="56">
        <v>1</v>
      </c>
      <c r="C305" t="s">
        <v>2134</v>
      </c>
      <c r="H305" s="6">
        <v>198</v>
      </c>
      <c r="J305" s="63"/>
    </row>
    <row r="306" spans="1:10" x14ac:dyDescent="0.25">
      <c r="A306" s="56" t="s">
        <v>654</v>
      </c>
      <c r="B306" s="56">
        <v>1</v>
      </c>
      <c r="C306" t="s">
        <v>2135</v>
      </c>
      <c r="H306" s="6">
        <v>179.5</v>
      </c>
      <c r="J306" s="63"/>
    </row>
    <row r="307" spans="1:10" x14ac:dyDescent="0.25">
      <c r="A307" s="56" t="s">
        <v>654</v>
      </c>
      <c r="B307" s="56">
        <v>1</v>
      </c>
      <c r="C307" t="s">
        <v>2136</v>
      </c>
      <c r="H307" s="6">
        <v>57</v>
      </c>
      <c r="J307" s="63"/>
    </row>
    <row r="308" spans="1:10" x14ac:dyDescent="0.25">
      <c r="A308" s="56" t="s">
        <v>654</v>
      </c>
      <c r="B308" s="56">
        <v>1</v>
      </c>
      <c r="C308" t="s">
        <v>2137</v>
      </c>
      <c r="H308" s="6">
        <v>147</v>
      </c>
      <c r="J308" s="63"/>
    </row>
    <row r="309" spans="1:10" x14ac:dyDescent="0.25">
      <c r="A309" s="56" t="s">
        <v>654</v>
      </c>
      <c r="B309" s="56">
        <v>1</v>
      </c>
      <c r="C309" t="s">
        <v>2138</v>
      </c>
      <c r="H309" s="6">
        <v>222</v>
      </c>
      <c r="J309" s="63"/>
    </row>
    <row r="310" spans="1:10" x14ac:dyDescent="0.25">
      <c r="A310" s="56" t="s">
        <v>654</v>
      </c>
      <c r="B310" s="56">
        <v>1</v>
      </c>
      <c r="C310" t="s">
        <v>2139</v>
      </c>
      <c r="H310" s="6">
        <v>75</v>
      </c>
      <c r="J310" s="63"/>
    </row>
    <row r="311" spans="1:10" x14ac:dyDescent="0.25">
      <c r="A311" s="56" t="s">
        <v>654</v>
      </c>
      <c r="B311" s="56">
        <v>1</v>
      </c>
      <c r="C311" t="s">
        <v>2140</v>
      </c>
      <c r="H311" s="6">
        <v>133</v>
      </c>
      <c r="J311" s="63"/>
    </row>
    <row r="312" spans="1:10" x14ac:dyDescent="0.25">
      <c r="A312" s="56" t="s">
        <v>654</v>
      </c>
      <c r="B312" s="56">
        <v>1</v>
      </c>
      <c r="C312" t="s">
        <v>2141</v>
      </c>
      <c r="H312" s="6">
        <v>182.5</v>
      </c>
      <c r="J312" s="63"/>
    </row>
    <row r="313" spans="1:10" x14ac:dyDescent="0.25">
      <c r="A313" s="56" t="s">
        <v>654</v>
      </c>
      <c r="B313" s="56">
        <v>1</v>
      </c>
      <c r="C313" t="s">
        <v>2142</v>
      </c>
      <c r="H313" s="6">
        <v>137.5</v>
      </c>
      <c r="J313" s="63"/>
    </row>
    <row r="314" spans="1:10" x14ac:dyDescent="0.25">
      <c r="A314" s="56" t="s">
        <v>654</v>
      </c>
      <c r="B314" s="56">
        <v>1</v>
      </c>
      <c r="C314" t="s">
        <v>2143</v>
      </c>
      <c r="H314" s="6">
        <v>225</v>
      </c>
      <c r="J314" s="63"/>
    </row>
    <row r="315" spans="1:10" x14ac:dyDescent="0.25">
      <c r="A315" s="56" t="s">
        <v>654</v>
      </c>
      <c r="B315" s="56">
        <v>1</v>
      </c>
      <c r="C315" t="s">
        <v>2144</v>
      </c>
      <c r="H315" s="6">
        <v>162.5</v>
      </c>
      <c r="J315" s="63"/>
    </row>
    <row r="316" spans="1:10" x14ac:dyDescent="0.25">
      <c r="A316" s="56" t="s">
        <v>654</v>
      </c>
      <c r="B316" s="56">
        <v>1</v>
      </c>
      <c r="C316" t="s">
        <v>2145</v>
      </c>
      <c r="H316" s="6">
        <v>125</v>
      </c>
      <c r="J316" s="63"/>
    </row>
    <row r="317" spans="1:10" x14ac:dyDescent="0.25">
      <c r="A317" s="56" t="s">
        <v>654</v>
      </c>
      <c r="B317" s="56">
        <v>1</v>
      </c>
      <c r="C317" t="s">
        <v>2146</v>
      </c>
      <c r="H317" s="6">
        <v>155</v>
      </c>
      <c r="J317" s="63"/>
    </row>
    <row r="318" spans="1:10" x14ac:dyDescent="0.25">
      <c r="A318" s="56" t="s">
        <v>654</v>
      </c>
      <c r="B318" s="56">
        <v>1</v>
      </c>
      <c r="C318" t="s">
        <v>2147</v>
      </c>
      <c r="H318" s="6">
        <v>141</v>
      </c>
      <c r="J318" s="63"/>
    </row>
    <row r="319" spans="1:10" x14ac:dyDescent="0.25">
      <c r="A319" s="56" t="s">
        <v>654</v>
      </c>
      <c r="B319" s="56">
        <v>1</v>
      </c>
      <c r="C319" t="s">
        <v>2148</v>
      </c>
      <c r="H319" s="6">
        <v>255</v>
      </c>
      <c r="J319" s="63"/>
    </row>
    <row r="320" spans="1:10" x14ac:dyDescent="0.25">
      <c r="A320" s="56" t="s">
        <v>654</v>
      </c>
      <c r="B320" s="56">
        <v>1</v>
      </c>
      <c r="C320" t="s">
        <v>2149</v>
      </c>
      <c r="H320" s="6">
        <v>234</v>
      </c>
      <c r="J320" s="63"/>
    </row>
    <row r="321" spans="1:10" x14ac:dyDescent="0.25">
      <c r="A321" s="56" t="s">
        <v>654</v>
      </c>
      <c r="B321" s="56">
        <v>1</v>
      </c>
      <c r="C321" t="s">
        <v>2150</v>
      </c>
      <c r="H321" s="6">
        <v>318</v>
      </c>
      <c r="J321" s="63"/>
    </row>
    <row r="322" spans="1:10" x14ac:dyDescent="0.25">
      <c r="A322" s="56" t="s">
        <v>654</v>
      </c>
      <c r="B322" s="56">
        <v>1</v>
      </c>
      <c r="C322" t="s">
        <v>2151</v>
      </c>
      <c r="H322" s="6">
        <v>162</v>
      </c>
      <c r="J322" s="63"/>
    </row>
    <row r="323" spans="1:10" x14ac:dyDescent="0.25">
      <c r="A323" s="56" t="s">
        <v>654</v>
      </c>
      <c r="B323" s="56">
        <v>1</v>
      </c>
      <c r="C323" t="s">
        <v>2152</v>
      </c>
      <c r="H323" s="6">
        <v>78</v>
      </c>
      <c r="J323" s="63"/>
    </row>
    <row r="324" spans="1:10" x14ac:dyDescent="0.25">
      <c r="A324" s="56" t="s">
        <v>654</v>
      </c>
      <c r="B324" s="56">
        <v>1</v>
      </c>
      <c r="C324" t="s">
        <v>2153</v>
      </c>
      <c r="H324" s="6">
        <v>114</v>
      </c>
      <c r="J324" s="63"/>
    </row>
    <row r="325" spans="1:10" x14ac:dyDescent="0.25">
      <c r="A325" s="56" t="s">
        <v>654</v>
      </c>
      <c r="B325" s="56">
        <v>1</v>
      </c>
      <c r="C325" t="s">
        <v>2154</v>
      </c>
      <c r="H325" s="6">
        <v>88</v>
      </c>
      <c r="J325" s="63"/>
    </row>
    <row r="326" spans="1:10" x14ac:dyDescent="0.25">
      <c r="A326" s="56" t="s">
        <v>654</v>
      </c>
      <c r="B326" s="56">
        <v>1</v>
      </c>
      <c r="C326" t="s">
        <v>2155</v>
      </c>
      <c r="H326" s="6">
        <v>95</v>
      </c>
      <c r="J326" s="63"/>
    </row>
    <row r="327" spans="1:10" x14ac:dyDescent="0.25">
      <c r="A327" s="56" t="s">
        <v>654</v>
      </c>
      <c r="B327" s="56">
        <v>1</v>
      </c>
      <c r="C327" t="s">
        <v>2156</v>
      </c>
      <c r="H327" s="6">
        <v>90</v>
      </c>
      <c r="J327" s="63"/>
    </row>
    <row r="328" spans="1:10" x14ac:dyDescent="0.25">
      <c r="A328" s="56" t="s">
        <v>654</v>
      </c>
      <c r="B328" s="56">
        <v>1</v>
      </c>
      <c r="C328" t="s">
        <v>2157</v>
      </c>
      <c r="H328" s="6">
        <v>112.5</v>
      </c>
      <c r="J328" s="63"/>
    </row>
    <row r="329" spans="1:10" x14ac:dyDescent="0.25">
      <c r="A329" s="56" t="s">
        <v>654</v>
      </c>
      <c r="B329" s="56">
        <v>1</v>
      </c>
      <c r="C329" t="s">
        <v>2158</v>
      </c>
      <c r="H329" s="6">
        <v>82.5</v>
      </c>
      <c r="J329" s="63"/>
    </row>
    <row r="330" spans="1:10" x14ac:dyDescent="0.25">
      <c r="A330" s="56" t="s">
        <v>654</v>
      </c>
      <c r="B330" s="56">
        <v>1</v>
      </c>
      <c r="C330" t="s">
        <v>2159</v>
      </c>
      <c r="H330" s="6">
        <v>142.5</v>
      </c>
      <c r="J330" s="63"/>
    </row>
    <row r="331" spans="1:10" x14ac:dyDescent="0.25">
      <c r="A331" s="56" t="s">
        <v>654</v>
      </c>
      <c r="B331" s="56">
        <v>1</v>
      </c>
      <c r="C331" t="s">
        <v>2160</v>
      </c>
      <c r="H331" s="6">
        <v>87.5</v>
      </c>
      <c r="J331" s="63"/>
    </row>
    <row r="332" spans="1:10" x14ac:dyDescent="0.25">
      <c r="A332" s="56" t="s">
        <v>654</v>
      </c>
      <c r="B332" s="56">
        <v>1</v>
      </c>
      <c r="C332" t="s">
        <v>2161</v>
      </c>
      <c r="H332" s="6">
        <v>110</v>
      </c>
      <c r="J332" s="63"/>
    </row>
    <row r="333" spans="1:10" x14ac:dyDescent="0.25">
      <c r="A333" s="56" t="s">
        <v>654</v>
      </c>
      <c r="B333" s="56">
        <v>1</v>
      </c>
      <c r="C333" t="s">
        <v>2162</v>
      </c>
      <c r="H333" s="6">
        <v>130</v>
      </c>
      <c r="J333" s="63"/>
    </row>
    <row r="334" spans="1:10" x14ac:dyDescent="0.25">
      <c r="A334" s="56" t="s">
        <v>654</v>
      </c>
      <c r="B334" s="56">
        <v>1</v>
      </c>
      <c r="C334" t="s">
        <v>2163</v>
      </c>
      <c r="H334" s="6">
        <v>200</v>
      </c>
      <c r="J334" s="63"/>
    </row>
    <row r="335" spans="1:10" x14ac:dyDescent="0.25">
      <c r="A335" s="56" t="s">
        <v>654</v>
      </c>
      <c r="B335" s="56">
        <v>1</v>
      </c>
      <c r="C335" t="s">
        <v>2164</v>
      </c>
      <c r="H335" s="6">
        <v>200</v>
      </c>
      <c r="J335" s="63"/>
    </row>
    <row r="336" spans="1:10" x14ac:dyDescent="0.25">
      <c r="A336" s="56" t="s">
        <v>654</v>
      </c>
      <c r="B336" s="56">
        <v>1</v>
      </c>
      <c r="C336" t="s">
        <v>2165</v>
      </c>
      <c r="H336" s="6">
        <v>172.5</v>
      </c>
      <c r="J336" s="63"/>
    </row>
    <row r="337" spans="1:10" x14ac:dyDescent="0.25">
      <c r="A337" s="56" t="s">
        <v>654</v>
      </c>
      <c r="B337" s="56">
        <v>1</v>
      </c>
      <c r="C337" t="s">
        <v>2166</v>
      </c>
      <c r="H337" s="6">
        <v>126</v>
      </c>
      <c r="J337" s="63"/>
    </row>
    <row r="338" spans="1:10" x14ac:dyDescent="0.25">
      <c r="A338" s="56" t="s">
        <v>654</v>
      </c>
      <c r="B338" s="56">
        <v>1</v>
      </c>
      <c r="C338" t="s">
        <v>2167</v>
      </c>
      <c r="H338" s="6">
        <v>207</v>
      </c>
      <c r="J338" s="63"/>
    </row>
    <row r="339" spans="1:10" x14ac:dyDescent="0.25">
      <c r="A339" s="56" t="s">
        <v>654</v>
      </c>
      <c r="B339" s="56">
        <v>1</v>
      </c>
      <c r="C339" t="s">
        <v>2168</v>
      </c>
      <c r="H339" s="6">
        <v>129</v>
      </c>
      <c r="J339" s="63"/>
    </row>
    <row r="340" spans="1:10" x14ac:dyDescent="0.25">
      <c r="A340" s="56" t="s">
        <v>654</v>
      </c>
      <c r="B340" s="56">
        <v>1</v>
      </c>
      <c r="C340" t="s">
        <v>2169</v>
      </c>
      <c r="H340" s="6">
        <v>210</v>
      </c>
      <c r="J340" s="63"/>
    </row>
    <row r="341" spans="1:10" x14ac:dyDescent="0.25">
      <c r="A341" s="56" t="s">
        <v>654</v>
      </c>
      <c r="B341" s="56">
        <v>1</v>
      </c>
      <c r="C341" t="s">
        <v>2170</v>
      </c>
      <c r="H341" s="6">
        <v>105</v>
      </c>
      <c r="J341" s="63"/>
    </row>
    <row r="342" spans="1:10" x14ac:dyDescent="0.25">
      <c r="A342" s="56" t="s">
        <v>654</v>
      </c>
      <c r="B342" s="56">
        <v>1</v>
      </c>
      <c r="C342" t="s">
        <v>2171</v>
      </c>
      <c r="H342" s="6">
        <v>130</v>
      </c>
      <c r="J342" s="63"/>
    </row>
    <row r="343" spans="1:10" x14ac:dyDescent="0.25">
      <c r="A343" s="56" t="s">
        <v>654</v>
      </c>
      <c r="B343" s="56">
        <v>1</v>
      </c>
      <c r="C343" t="s">
        <v>2172</v>
      </c>
      <c r="H343" s="6">
        <v>97.5</v>
      </c>
      <c r="J343" s="63"/>
    </row>
    <row r="344" spans="1:10" x14ac:dyDescent="0.25">
      <c r="A344" s="56" t="s">
        <v>654</v>
      </c>
      <c r="B344" s="56">
        <v>1</v>
      </c>
      <c r="C344" t="s">
        <v>2173</v>
      </c>
      <c r="H344" s="6">
        <v>135</v>
      </c>
      <c r="J344" s="63"/>
    </row>
    <row r="345" spans="1:10" x14ac:dyDescent="0.25">
      <c r="A345" s="56" t="s">
        <v>654</v>
      </c>
      <c r="B345" s="56">
        <v>1</v>
      </c>
      <c r="C345" t="s">
        <v>2174</v>
      </c>
      <c r="H345" s="6">
        <v>247.5</v>
      </c>
      <c r="J345" s="63"/>
    </row>
    <row r="346" spans="1:10" x14ac:dyDescent="0.25">
      <c r="A346" s="56" t="s">
        <v>654</v>
      </c>
      <c r="B346" s="56">
        <v>1</v>
      </c>
      <c r="C346" t="s">
        <v>2175</v>
      </c>
      <c r="H346" s="6">
        <v>177</v>
      </c>
      <c r="J346" s="63"/>
    </row>
    <row r="347" spans="1:10" x14ac:dyDescent="0.25">
      <c r="A347" s="56" t="s">
        <v>654</v>
      </c>
      <c r="B347" s="56">
        <v>1</v>
      </c>
      <c r="C347" t="s">
        <v>2176</v>
      </c>
      <c r="H347" s="6">
        <v>207</v>
      </c>
      <c r="J347" s="63"/>
    </row>
    <row r="348" spans="1:10" x14ac:dyDescent="0.25">
      <c r="A348" s="56" t="s">
        <v>654</v>
      </c>
      <c r="B348" s="56">
        <v>1</v>
      </c>
      <c r="C348" t="s">
        <v>2177</v>
      </c>
      <c r="H348" s="6">
        <v>159</v>
      </c>
      <c r="J348" s="63"/>
    </row>
    <row r="349" spans="1:10" x14ac:dyDescent="0.25">
      <c r="A349" s="56" t="s">
        <v>654</v>
      </c>
      <c r="B349" s="56">
        <v>1</v>
      </c>
      <c r="C349" t="s">
        <v>2178</v>
      </c>
      <c r="H349" s="6">
        <v>141</v>
      </c>
      <c r="J349" s="63"/>
    </row>
    <row r="350" spans="1:10" x14ac:dyDescent="0.25">
      <c r="A350" s="56" t="s">
        <v>654</v>
      </c>
      <c r="B350" s="56">
        <v>1</v>
      </c>
      <c r="C350" t="s">
        <v>2179</v>
      </c>
      <c r="H350" s="6">
        <v>120</v>
      </c>
      <c r="J350" s="63"/>
    </row>
    <row r="351" spans="1:10" x14ac:dyDescent="0.25">
      <c r="A351" s="56" t="s">
        <v>654</v>
      </c>
      <c r="B351" s="56">
        <v>1</v>
      </c>
      <c r="C351" t="s">
        <v>2180</v>
      </c>
      <c r="H351" s="6">
        <v>129</v>
      </c>
      <c r="J351" s="63"/>
    </row>
    <row r="352" spans="1:10" x14ac:dyDescent="0.25">
      <c r="A352" s="56" t="s">
        <v>654</v>
      </c>
      <c r="B352" s="56">
        <v>1</v>
      </c>
      <c r="C352" t="s">
        <v>2181</v>
      </c>
      <c r="H352" s="6">
        <v>132</v>
      </c>
      <c r="J352" s="63"/>
    </row>
    <row r="353" spans="1:10" x14ac:dyDescent="0.25">
      <c r="A353" s="56" t="s">
        <v>654</v>
      </c>
      <c r="B353" s="56">
        <v>1</v>
      </c>
      <c r="C353" t="s">
        <v>2182</v>
      </c>
      <c r="H353" s="6">
        <v>168</v>
      </c>
      <c r="J353" s="63"/>
    </row>
    <row r="354" spans="1:10" x14ac:dyDescent="0.25">
      <c r="A354" s="56" t="s">
        <v>654</v>
      </c>
      <c r="B354" s="56">
        <v>1</v>
      </c>
      <c r="C354" t="s">
        <v>2183</v>
      </c>
      <c r="H354" s="6">
        <v>197.5</v>
      </c>
      <c r="J354" s="63"/>
    </row>
    <row r="355" spans="1:10" x14ac:dyDescent="0.25">
      <c r="A355" s="56" t="s">
        <v>654</v>
      </c>
      <c r="B355" s="56">
        <v>1</v>
      </c>
      <c r="C355" t="s">
        <v>2184</v>
      </c>
      <c r="H355" s="6">
        <v>153</v>
      </c>
      <c r="J355" s="63"/>
    </row>
    <row r="356" spans="1:10" x14ac:dyDescent="0.25">
      <c r="A356" s="56" t="s">
        <v>654</v>
      </c>
      <c r="B356" s="56">
        <v>1</v>
      </c>
      <c r="C356" t="s">
        <v>2185</v>
      </c>
      <c r="H356" s="6">
        <v>282</v>
      </c>
      <c r="J356" s="63"/>
    </row>
    <row r="357" spans="1:10" x14ac:dyDescent="0.25">
      <c r="A357" s="56" t="s">
        <v>654</v>
      </c>
      <c r="B357" s="56">
        <v>1</v>
      </c>
      <c r="C357" t="s">
        <v>2186</v>
      </c>
      <c r="H357" s="6">
        <v>198</v>
      </c>
      <c r="J357" s="63"/>
    </row>
    <row r="358" spans="1:10" x14ac:dyDescent="0.25">
      <c r="A358" s="56" t="s">
        <v>654</v>
      </c>
      <c r="B358" s="56">
        <v>1</v>
      </c>
      <c r="C358" t="s">
        <v>2187</v>
      </c>
      <c r="H358" s="6">
        <v>162</v>
      </c>
      <c r="J358" s="63"/>
    </row>
    <row r="359" spans="1:10" x14ac:dyDescent="0.25">
      <c r="A359" s="56" t="s">
        <v>654</v>
      </c>
      <c r="B359" s="56">
        <v>1</v>
      </c>
      <c r="C359" t="s">
        <v>2188</v>
      </c>
      <c r="H359" s="6">
        <v>198</v>
      </c>
      <c r="J359" s="63"/>
    </row>
    <row r="360" spans="1:10" x14ac:dyDescent="0.25">
      <c r="A360" s="56" t="s">
        <v>654</v>
      </c>
      <c r="B360" s="56">
        <v>1</v>
      </c>
      <c r="C360" t="s">
        <v>2189</v>
      </c>
      <c r="H360" s="6">
        <v>116</v>
      </c>
      <c r="J360" s="63"/>
    </row>
    <row r="361" spans="1:10" x14ac:dyDescent="0.25">
      <c r="A361" s="56" t="s">
        <v>654</v>
      </c>
      <c r="B361" s="56">
        <v>1</v>
      </c>
      <c r="C361" t="s">
        <v>2190</v>
      </c>
      <c r="H361" s="6">
        <v>85</v>
      </c>
      <c r="J361" s="63"/>
    </row>
    <row r="362" spans="1:10" x14ac:dyDescent="0.25">
      <c r="A362" s="56" t="s">
        <v>654</v>
      </c>
      <c r="B362" s="56">
        <v>1</v>
      </c>
      <c r="C362" t="s">
        <v>2191</v>
      </c>
      <c r="H362" s="6">
        <v>90</v>
      </c>
      <c r="J362" s="63"/>
    </row>
    <row r="363" spans="1:10" x14ac:dyDescent="0.25">
      <c r="A363" s="56" t="s">
        <v>654</v>
      </c>
      <c r="B363" s="56">
        <v>1</v>
      </c>
      <c r="C363" t="s">
        <v>2192</v>
      </c>
      <c r="H363" s="6">
        <v>192</v>
      </c>
      <c r="J363" s="63"/>
    </row>
    <row r="364" spans="1:10" x14ac:dyDescent="0.25">
      <c r="A364" s="56" t="s">
        <v>654</v>
      </c>
      <c r="B364" s="56">
        <v>1</v>
      </c>
      <c r="C364" t="s">
        <v>2193</v>
      </c>
      <c r="H364" s="6">
        <v>159</v>
      </c>
      <c r="J364" s="63"/>
    </row>
    <row r="365" spans="1:10" x14ac:dyDescent="0.25">
      <c r="A365" s="56" t="s">
        <v>654</v>
      </c>
      <c r="B365" s="56">
        <v>1</v>
      </c>
      <c r="C365" t="s">
        <v>2194</v>
      </c>
      <c r="H365" s="6">
        <v>127.5</v>
      </c>
      <c r="J365" s="63"/>
    </row>
    <row r="366" spans="1:10" x14ac:dyDescent="0.25">
      <c r="A366" s="56" t="s">
        <v>654</v>
      </c>
      <c r="B366" s="56">
        <v>1</v>
      </c>
      <c r="C366" t="s">
        <v>2195</v>
      </c>
      <c r="H366" s="6">
        <v>125</v>
      </c>
      <c r="J366" s="63"/>
    </row>
    <row r="367" spans="1:10" x14ac:dyDescent="0.25">
      <c r="A367" s="56" t="s">
        <v>654</v>
      </c>
      <c r="B367" s="56">
        <v>1</v>
      </c>
      <c r="C367" t="s">
        <v>2196</v>
      </c>
      <c r="H367" s="6">
        <v>165</v>
      </c>
      <c r="J367" s="63"/>
    </row>
    <row r="368" spans="1:10" x14ac:dyDescent="0.25">
      <c r="A368" s="56" t="s">
        <v>654</v>
      </c>
      <c r="B368" s="56">
        <v>1</v>
      </c>
      <c r="C368" t="s">
        <v>2197</v>
      </c>
      <c r="H368" s="6">
        <v>231</v>
      </c>
      <c r="J368" s="63"/>
    </row>
    <row r="369" spans="1:10" x14ac:dyDescent="0.25">
      <c r="A369" s="56" t="s">
        <v>654</v>
      </c>
      <c r="B369" s="56">
        <v>1</v>
      </c>
      <c r="C369" t="s">
        <v>2198</v>
      </c>
      <c r="H369" s="6">
        <v>156</v>
      </c>
      <c r="J369" s="63"/>
    </row>
    <row r="370" spans="1:10" x14ac:dyDescent="0.25">
      <c r="A370" s="56" t="s">
        <v>654</v>
      </c>
      <c r="B370" s="56">
        <v>1</v>
      </c>
      <c r="C370" t="s">
        <v>2199</v>
      </c>
      <c r="H370" s="6">
        <v>165</v>
      </c>
      <c r="J370" s="63"/>
    </row>
    <row r="371" spans="1:10" x14ac:dyDescent="0.25">
      <c r="A371" s="56" t="s">
        <v>654</v>
      </c>
      <c r="B371" s="56">
        <v>1</v>
      </c>
      <c r="C371" t="s">
        <v>2022</v>
      </c>
      <c r="H371" s="6">
        <v>116.5</v>
      </c>
      <c r="J371" s="63"/>
    </row>
    <row r="372" spans="1:10" x14ac:dyDescent="0.25">
      <c r="A372" s="56" t="s">
        <v>654</v>
      </c>
      <c r="B372" s="56">
        <v>1</v>
      </c>
      <c r="C372" t="s">
        <v>2200</v>
      </c>
      <c r="H372" s="6">
        <v>139.5</v>
      </c>
      <c r="J372" s="63"/>
    </row>
    <row r="373" spans="1:10" x14ac:dyDescent="0.25">
      <c r="A373" s="56" t="s">
        <v>654</v>
      </c>
      <c r="B373" s="56">
        <v>1</v>
      </c>
      <c r="C373" t="s">
        <v>2201</v>
      </c>
      <c r="H373" s="6">
        <v>107.4</v>
      </c>
      <c r="J373" s="63"/>
    </row>
    <row r="374" spans="1:10" x14ac:dyDescent="0.25">
      <c r="A374" s="56" t="s">
        <v>654</v>
      </c>
      <c r="B374" s="56">
        <v>1</v>
      </c>
      <c r="C374" t="s">
        <v>2202</v>
      </c>
      <c r="H374" s="6">
        <v>108</v>
      </c>
      <c r="J374" s="63"/>
    </row>
    <row r="375" spans="1:10" x14ac:dyDescent="0.25">
      <c r="A375" s="56" t="s">
        <v>654</v>
      </c>
      <c r="B375" s="56">
        <v>1</v>
      </c>
      <c r="C375" t="s">
        <v>2203</v>
      </c>
      <c r="H375" s="6">
        <v>56.5</v>
      </c>
      <c r="J375" s="63"/>
    </row>
    <row r="376" spans="1:10" x14ac:dyDescent="0.25">
      <c r="A376" s="56" t="s">
        <v>654</v>
      </c>
      <c r="B376" s="56">
        <v>1</v>
      </c>
      <c r="C376" t="s">
        <v>2204</v>
      </c>
      <c r="H376" s="6">
        <v>27</v>
      </c>
      <c r="J376" s="63"/>
    </row>
    <row r="377" spans="1:10" x14ac:dyDescent="0.25">
      <c r="A377" s="56" t="s">
        <v>654</v>
      </c>
      <c r="B377" s="56">
        <v>1</v>
      </c>
      <c r="C377" t="s">
        <v>2205</v>
      </c>
      <c r="H377" s="6">
        <v>87</v>
      </c>
      <c r="J377" s="63"/>
    </row>
    <row r="378" spans="1:10" x14ac:dyDescent="0.25">
      <c r="A378" s="56" t="s">
        <v>654</v>
      </c>
      <c r="B378" s="56">
        <v>1</v>
      </c>
      <c r="C378" t="s">
        <v>2206</v>
      </c>
      <c r="H378" s="6">
        <v>109.8</v>
      </c>
      <c r="J378" s="63"/>
    </row>
    <row r="379" spans="1:10" x14ac:dyDescent="0.25">
      <c r="A379" s="56" t="s">
        <v>654</v>
      </c>
      <c r="B379" s="56">
        <v>1</v>
      </c>
      <c r="C379" t="s">
        <v>2207</v>
      </c>
      <c r="H379" s="6">
        <v>234</v>
      </c>
      <c r="J379" s="63"/>
    </row>
    <row r="380" spans="1:10" x14ac:dyDescent="0.25">
      <c r="A380" s="56" t="s">
        <v>654</v>
      </c>
      <c r="B380" s="56">
        <v>1</v>
      </c>
      <c r="C380" t="s">
        <v>2208</v>
      </c>
      <c r="H380" s="6">
        <v>32</v>
      </c>
      <c r="J380" s="63"/>
    </row>
    <row r="381" spans="1:10" x14ac:dyDescent="0.25">
      <c r="A381" s="56" t="s">
        <v>654</v>
      </c>
      <c r="B381" s="56">
        <v>1</v>
      </c>
      <c r="C381" t="s">
        <v>2360</v>
      </c>
      <c r="H381" s="6">
        <v>41.5</v>
      </c>
      <c r="J381" s="63"/>
    </row>
    <row r="382" spans="1:10" x14ac:dyDescent="0.25">
      <c r="A382" s="56" t="s">
        <v>654</v>
      </c>
      <c r="B382" s="56">
        <v>1</v>
      </c>
      <c r="C382" t="s">
        <v>2361</v>
      </c>
      <c r="H382" s="6">
        <v>117</v>
      </c>
      <c r="J382" s="63"/>
    </row>
    <row r="383" spans="1:10" x14ac:dyDescent="0.25">
      <c r="A383" s="56" t="s">
        <v>654</v>
      </c>
      <c r="B383" s="56">
        <v>1</v>
      </c>
      <c r="C383" t="s">
        <v>2209</v>
      </c>
      <c r="H383" s="108">
        <v>155.5</v>
      </c>
      <c r="J383" s="63"/>
    </row>
    <row r="384" spans="1:10" x14ac:dyDescent="0.25">
      <c r="A384" s="56" t="s">
        <v>654</v>
      </c>
      <c r="B384" s="56">
        <v>1</v>
      </c>
      <c r="C384" t="s">
        <v>2210</v>
      </c>
      <c r="H384" s="108">
        <v>117</v>
      </c>
      <c r="J384" s="63"/>
    </row>
    <row r="385" spans="1:10" x14ac:dyDescent="0.25">
      <c r="A385" s="56" t="s">
        <v>654</v>
      </c>
      <c r="B385" s="56">
        <v>1</v>
      </c>
      <c r="C385" t="s">
        <v>2211</v>
      </c>
      <c r="H385" s="6">
        <v>78.5</v>
      </c>
      <c r="J385" s="63"/>
    </row>
    <row r="386" spans="1:10" x14ac:dyDescent="0.25">
      <c r="A386" s="56" t="s">
        <v>654</v>
      </c>
      <c r="B386" s="56">
        <v>1</v>
      </c>
      <c r="C386" t="s">
        <v>2212</v>
      </c>
      <c r="H386" s="6">
        <v>72.5</v>
      </c>
      <c r="J386" s="63"/>
    </row>
    <row r="387" spans="1:10" x14ac:dyDescent="0.25">
      <c r="A387" s="56" t="s">
        <v>654</v>
      </c>
      <c r="B387" s="56">
        <v>1</v>
      </c>
      <c r="C387" t="s">
        <v>2213</v>
      </c>
      <c r="H387" s="6">
        <v>57</v>
      </c>
      <c r="J387" s="63"/>
    </row>
    <row r="388" spans="1:10" x14ac:dyDescent="0.25">
      <c r="A388" s="56" t="s">
        <v>654</v>
      </c>
      <c r="B388" s="56">
        <v>1</v>
      </c>
      <c r="C388" t="s">
        <v>2214</v>
      </c>
      <c r="H388" s="6">
        <v>85.5</v>
      </c>
      <c r="J388" s="63"/>
    </row>
    <row r="389" spans="1:10" x14ac:dyDescent="0.25">
      <c r="A389" s="56" t="s">
        <v>654</v>
      </c>
      <c r="B389" s="56">
        <v>1</v>
      </c>
      <c r="C389" t="s">
        <v>2215</v>
      </c>
      <c r="H389" s="6">
        <v>87</v>
      </c>
      <c r="J389" s="63"/>
    </row>
    <row r="390" spans="1:10" x14ac:dyDescent="0.25">
      <c r="A390" s="56" t="s">
        <v>654</v>
      </c>
      <c r="B390" s="56">
        <v>1</v>
      </c>
      <c r="C390" t="s">
        <v>2216</v>
      </c>
      <c r="H390" s="6">
        <v>49.5</v>
      </c>
      <c r="J390" s="63"/>
    </row>
    <row r="391" spans="1:10" x14ac:dyDescent="0.25">
      <c r="A391" s="56" t="s">
        <v>654</v>
      </c>
      <c r="B391" s="56">
        <v>1</v>
      </c>
      <c r="C391" t="s">
        <v>2626</v>
      </c>
      <c r="H391" s="6">
        <v>68</v>
      </c>
      <c r="J391" s="63"/>
    </row>
    <row r="392" spans="1:10" x14ac:dyDescent="0.25">
      <c r="A392" s="56" t="s">
        <v>654</v>
      </c>
      <c r="B392" s="56">
        <v>1</v>
      </c>
      <c r="C392" t="s">
        <v>2217</v>
      </c>
      <c r="H392" s="6">
        <v>267</v>
      </c>
      <c r="J392" s="63"/>
    </row>
    <row r="393" spans="1:10" x14ac:dyDescent="0.25">
      <c r="A393" s="56" t="s">
        <v>654</v>
      </c>
      <c r="B393" s="56">
        <v>1</v>
      </c>
      <c r="C393" t="s">
        <v>2218</v>
      </c>
      <c r="H393" s="6">
        <v>233.4</v>
      </c>
      <c r="J393" s="63"/>
    </row>
    <row r="394" spans="1:10" x14ac:dyDescent="0.25">
      <c r="A394" s="56" t="s">
        <v>654</v>
      </c>
      <c r="B394" s="56">
        <v>1</v>
      </c>
      <c r="C394" t="s">
        <v>2219</v>
      </c>
      <c r="H394" s="6">
        <v>74</v>
      </c>
      <c r="J394" s="63"/>
    </row>
    <row r="395" spans="1:10" x14ac:dyDescent="0.25">
      <c r="A395" s="56" t="s">
        <v>654</v>
      </c>
      <c r="B395" s="56">
        <v>1</v>
      </c>
      <c r="C395" t="s">
        <v>2220</v>
      </c>
      <c r="H395" s="6">
        <v>86.4</v>
      </c>
      <c r="J395" s="63"/>
    </row>
    <row r="396" spans="1:10" x14ac:dyDescent="0.25">
      <c r="A396" s="56" t="s">
        <v>654</v>
      </c>
      <c r="B396" s="56">
        <v>1</v>
      </c>
      <c r="C396" t="s">
        <v>2221</v>
      </c>
      <c r="H396" s="6">
        <v>75.599999999999994</v>
      </c>
      <c r="J396" s="63"/>
    </row>
    <row r="397" spans="1:10" x14ac:dyDescent="0.25">
      <c r="A397" s="56" t="s">
        <v>654</v>
      </c>
      <c r="B397" s="56">
        <v>1</v>
      </c>
      <c r="C397" t="s">
        <v>2222</v>
      </c>
      <c r="H397" s="6">
        <v>46.5</v>
      </c>
      <c r="J397" s="63"/>
    </row>
    <row r="398" spans="1:10" x14ac:dyDescent="0.25">
      <c r="A398" s="56" t="s">
        <v>654</v>
      </c>
      <c r="B398" s="56">
        <v>1</v>
      </c>
      <c r="C398" t="s">
        <v>2223</v>
      </c>
      <c r="H398" s="6">
        <v>144</v>
      </c>
      <c r="J398" s="63"/>
    </row>
    <row r="399" spans="1:10" x14ac:dyDescent="0.25">
      <c r="A399" s="56" t="s">
        <v>654</v>
      </c>
      <c r="B399" s="56">
        <v>1</v>
      </c>
      <c r="C399" t="s">
        <v>2224</v>
      </c>
      <c r="H399" s="6">
        <v>76</v>
      </c>
      <c r="J399" s="63"/>
    </row>
    <row r="400" spans="1:10" x14ac:dyDescent="0.25">
      <c r="A400" s="56" t="s">
        <v>654</v>
      </c>
      <c r="B400" s="56">
        <v>1</v>
      </c>
      <c r="C400" t="s">
        <v>2225</v>
      </c>
      <c r="H400" s="6">
        <v>119.5</v>
      </c>
      <c r="J400" s="63"/>
    </row>
    <row r="401" spans="1:10" x14ac:dyDescent="0.25">
      <c r="A401" s="56" t="s">
        <v>654</v>
      </c>
      <c r="B401" s="56">
        <v>1</v>
      </c>
      <c r="C401" t="s">
        <v>2226</v>
      </c>
      <c r="H401" s="6">
        <v>225.6</v>
      </c>
      <c r="J401" s="63"/>
    </row>
    <row r="402" spans="1:10" x14ac:dyDescent="0.25">
      <c r="A402" s="56" t="s">
        <v>654</v>
      </c>
      <c r="B402" s="56">
        <v>1</v>
      </c>
      <c r="C402" t="s">
        <v>2227</v>
      </c>
      <c r="H402" s="6">
        <v>84.5</v>
      </c>
      <c r="J402" s="63"/>
    </row>
    <row r="403" spans="1:10" x14ac:dyDescent="0.25">
      <c r="A403" s="56" t="s">
        <v>654</v>
      </c>
      <c r="B403" s="56">
        <v>1</v>
      </c>
      <c r="C403" t="s">
        <v>2017</v>
      </c>
      <c r="H403" s="6">
        <v>96</v>
      </c>
      <c r="J403" s="63"/>
    </row>
    <row r="404" spans="1:10" x14ac:dyDescent="0.25">
      <c r="A404" s="56" t="s">
        <v>654</v>
      </c>
      <c r="B404" s="56">
        <v>1</v>
      </c>
      <c r="C404" t="s">
        <v>2228</v>
      </c>
      <c r="H404" s="6">
        <v>285</v>
      </c>
      <c r="J404" s="63"/>
    </row>
    <row r="405" spans="1:10" x14ac:dyDescent="0.25">
      <c r="A405" s="56" t="s">
        <v>654</v>
      </c>
      <c r="B405" s="56">
        <v>1</v>
      </c>
      <c r="C405" t="s">
        <v>2229</v>
      </c>
      <c r="H405" s="6">
        <v>210</v>
      </c>
      <c r="J405" s="63"/>
    </row>
    <row r="406" spans="1:10" x14ac:dyDescent="0.25">
      <c r="A406" s="56" t="s">
        <v>654</v>
      </c>
      <c r="B406" s="56">
        <v>1</v>
      </c>
      <c r="C406" t="s">
        <v>2230</v>
      </c>
      <c r="H406" s="6">
        <v>129</v>
      </c>
      <c r="J406" s="63"/>
    </row>
    <row r="407" spans="1:10" x14ac:dyDescent="0.25">
      <c r="A407" s="56" t="s">
        <v>654</v>
      </c>
      <c r="B407" s="56">
        <v>1</v>
      </c>
      <c r="C407" t="s">
        <v>2231</v>
      </c>
      <c r="H407" s="6">
        <v>182.5</v>
      </c>
      <c r="J407" s="63"/>
    </row>
    <row r="408" spans="1:10" x14ac:dyDescent="0.25">
      <c r="A408" s="56" t="s">
        <v>654</v>
      </c>
      <c r="B408" s="56">
        <v>1</v>
      </c>
      <c r="C408" t="s">
        <v>2232</v>
      </c>
      <c r="H408" s="6">
        <v>210</v>
      </c>
      <c r="J408" s="63"/>
    </row>
    <row r="409" spans="1:10" x14ac:dyDescent="0.25">
      <c r="A409" s="56" t="s">
        <v>654</v>
      </c>
      <c r="B409" s="56">
        <v>1</v>
      </c>
      <c r="C409" t="s">
        <v>2233</v>
      </c>
      <c r="H409" s="6">
        <v>65.5</v>
      </c>
      <c r="J409" s="63"/>
    </row>
    <row r="410" spans="1:10" x14ac:dyDescent="0.25">
      <c r="A410" s="56" t="s">
        <v>654</v>
      </c>
      <c r="B410" s="56">
        <v>1</v>
      </c>
      <c r="C410" t="s">
        <v>2234</v>
      </c>
      <c r="H410" s="6">
        <v>224.5</v>
      </c>
      <c r="J410" s="63"/>
    </row>
    <row r="411" spans="1:10" x14ac:dyDescent="0.25">
      <c r="A411" s="56" t="s">
        <v>654</v>
      </c>
      <c r="B411" s="56">
        <v>1</v>
      </c>
      <c r="C411" t="s">
        <v>2235</v>
      </c>
      <c r="H411" s="6">
        <v>48</v>
      </c>
      <c r="J411" s="63"/>
    </row>
    <row r="412" spans="1:10" x14ac:dyDescent="0.25">
      <c r="A412" s="56" t="s">
        <v>654</v>
      </c>
      <c r="B412" s="56">
        <v>1</v>
      </c>
      <c r="C412" t="s">
        <v>2236</v>
      </c>
      <c r="H412" s="6">
        <v>150</v>
      </c>
      <c r="J412" s="63"/>
    </row>
    <row r="413" spans="1:10" x14ac:dyDescent="0.25">
      <c r="A413" s="56" t="s">
        <v>654</v>
      </c>
      <c r="B413" s="56">
        <v>1</v>
      </c>
      <c r="C413" t="s">
        <v>2237</v>
      </c>
      <c r="H413" s="6">
        <v>37.200000000000003</v>
      </c>
      <c r="J413" s="63"/>
    </row>
    <row r="414" spans="1:10" x14ac:dyDescent="0.25">
      <c r="A414" s="56" t="s">
        <v>654</v>
      </c>
      <c r="B414" s="56">
        <v>1</v>
      </c>
      <c r="C414" t="s">
        <v>2238</v>
      </c>
      <c r="H414" s="6">
        <v>187.5</v>
      </c>
      <c r="J414" s="63"/>
    </row>
    <row r="415" spans="1:10" x14ac:dyDescent="0.25">
      <c r="A415" s="56" t="s">
        <v>654</v>
      </c>
      <c r="B415" s="56">
        <v>1</v>
      </c>
      <c r="C415" t="s">
        <v>2239</v>
      </c>
      <c r="H415" s="6">
        <v>102</v>
      </c>
      <c r="J415" s="63"/>
    </row>
    <row r="416" spans="1:10" x14ac:dyDescent="0.25">
      <c r="A416" s="56" t="s">
        <v>654</v>
      </c>
      <c r="B416" s="56">
        <v>1</v>
      </c>
      <c r="C416" t="s">
        <v>2240</v>
      </c>
      <c r="H416" s="6">
        <v>213</v>
      </c>
      <c r="J416" s="63"/>
    </row>
    <row r="417" spans="1:10" x14ac:dyDescent="0.25">
      <c r="A417" s="56" t="s">
        <v>654</v>
      </c>
      <c r="B417" s="56">
        <v>1</v>
      </c>
      <c r="C417" t="s">
        <v>2241</v>
      </c>
      <c r="H417" s="6">
        <v>96</v>
      </c>
      <c r="J417" s="63"/>
    </row>
    <row r="418" spans="1:10" x14ac:dyDescent="0.25">
      <c r="A418" s="56" t="s">
        <v>654</v>
      </c>
      <c r="B418" s="56">
        <v>1</v>
      </c>
      <c r="C418" t="s">
        <v>2242</v>
      </c>
      <c r="H418" s="6">
        <v>132</v>
      </c>
      <c r="J418" s="63"/>
    </row>
    <row r="419" spans="1:10" x14ac:dyDescent="0.25">
      <c r="A419" s="56" t="s">
        <v>654</v>
      </c>
      <c r="B419" s="56">
        <v>1</v>
      </c>
      <c r="C419" t="s">
        <v>2243</v>
      </c>
      <c r="H419" s="6">
        <v>222.6</v>
      </c>
      <c r="J419" s="63"/>
    </row>
    <row r="420" spans="1:10" x14ac:dyDescent="0.25">
      <c r="A420" s="56" t="s">
        <v>654</v>
      </c>
      <c r="B420" s="56">
        <v>1</v>
      </c>
      <c r="C420" t="s">
        <v>2244</v>
      </c>
      <c r="H420" s="6">
        <v>223.8</v>
      </c>
      <c r="J420" s="63"/>
    </row>
    <row r="421" spans="1:10" x14ac:dyDescent="0.25">
      <c r="A421" s="56" t="s">
        <v>654</v>
      </c>
      <c r="B421" s="56">
        <v>1</v>
      </c>
      <c r="C421" t="s">
        <v>2245</v>
      </c>
      <c r="H421" s="6">
        <v>294</v>
      </c>
      <c r="J421" s="63"/>
    </row>
    <row r="422" spans="1:10" x14ac:dyDescent="0.25">
      <c r="A422" s="56" t="s">
        <v>654</v>
      </c>
      <c r="B422" s="56">
        <v>1</v>
      </c>
      <c r="C422" t="s">
        <v>2246</v>
      </c>
      <c r="H422" s="6">
        <v>148.5</v>
      </c>
      <c r="J422" s="63"/>
    </row>
    <row r="423" spans="1:10" x14ac:dyDescent="0.25">
      <c r="A423" s="56" t="s">
        <v>654</v>
      </c>
      <c r="B423" s="56">
        <v>1</v>
      </c>
      <c r="C423" t="s">
        <v>2247</v>
      </c>
      <c r="H423" s="6">
        <v>210</v>
      </c>
      <c r="J423" s="63"/>
    </row>
    <row r="424" spans="1:10" x14ac:dyDescent="0.25">
      <c r="A424" s="56" t="s">
        <v>654</v>
      </c>
      <c r="B424" s="56">
        <v>1</v>
      </c>
      <c r="C424" t="s">
        <v>2248</v>
      </c>
      <c r="H424" s="6">
        <v>141</v>
      </c>
      <c r="J424" s="63"/>
    </row>
    <row r="425" spans="1:10" x14ac:dyDescent="0.25">
      <c r="A425" s="56" t="s">
        <v>654</v>
      </c>
      <c r="B425" s="56">
        <v>1</v>
      </c>
      <c r="C425" t="s">
        <v>2249</v>
      </c>
      <c r="H425" s="6">
        <v>112.5</v>
      </c>
      <c r="J425" s="63"/>
    </row>
    <row r="426" spans="1:10" x14ac:dyDescent="0.25">
      <c r="A426" s="56" t="s">
        <v>654</v>
      </c>
      <c r="B426" s="56">
        <v>1</v>
      </c>
      <c r="C426" t="s">
        <v>2250</v>
      </c>
      <c r="H426" s="6">
        <v>39</v>
      </c>
      <c r="J426" s="63"/>
    </row>
    <row r="427" spans="1:10" x14ac:dyDescent="0.25">
      <c r="A427" s="56" t="s">
        <v>654</v>
      </c>
      <c r="B427" s="56">
        <v>1</v>
      </c>
      <c r="C427" t="s">
        <v>2251</v>
      </c>
      <c r="H427" s="6">
        <v>80.5</v>
      </c>
      <c r="J427" s="63"/>
    </row>
    <row r="428" spans="1:10" x14ac:dyDescent="0.25">
      <c r="A428" s="56" t="s">
        <v>654</v>
      </c>
      <c r="B428" s="56">
        <v>1</v>
      </c>
      <c r="C428" t="s">
        <v>2252</v>
      </c>
      <c r="H428" s="6">
        <v>96</v>
      </c>
      <c r="J428" s="63"/>
    </row>
    <row r="429" spans="1:10" x14ac:dyDescent="0.25">
      <c r="A429" s="56" t="s">
        <v>654</v>
      </c>
      <c r="B429" s="56">
        <v>1</v>
      </c>
      <c r="C429" t="s">
        <v>2253</v>
      </c>
      <c r="H429" s="6">
        <v>108</v>
      </c>
      <c r="J429" s="63"/>
    </row>
    <row r="430" spans="1:10" x14ac:dyDescent="0.25">
      <c r="A430" s="56" t="s">
        <v>654</v>
      </c>
      <c r="B430" s="56">
        <v>1</v>
      </c>
      <c r="C430" t="s">
        <v>2254</v>
      </c>
      <c r="H430" s="6">
        <v>128</v>
      </c>
      <c r="J430" s="63"/>
    </row>
    <row r="431" spans="1:10" x14ac:dyDescent="0.25">
      <c r="A431" s="56" t="s">
        <v>654</v>
      </c>
      <c r="B431" s="56">
        <v>1</v>
      </c>
      <c r="C431" t="s">
        <v>2255</v>
      </c>
      <c r="H431" s="6">
        <v>60</v>
      </c>
      <c r="J431" s="63"/>
    </row>
    <row r="432" spans="1:10" x14ac:dyDescent="0.25">
      <c r="A432" s="56" t="s">
        <v>654</v>
      </c>
      <c r="B432" s="56">
        <v>1</v>
      </c>
      <c r="C432" t="s">
        <v>2256</v>
      </c>
      <c r="H432" s="6">
        <v>124</v>
      </c>
      <c r="J432" s="63"/>
    </row>
    <row r="433" spans="1:10" x14ac:dyDescent="0.25">
      <c r="A433" s="56" t="s">
        <v>654</v>
      </c>
      <c r="B433" s="56">
        <v>1</v>
      </c>
      <c r="C433" t="s">
        <v>2257</v>
      </c>
      <c r="H433" s="6">
        <v>24.5</v>
      </c>
      <c r="J433" s="63"/>
    </row>
    <row r="434" spans="1:10" x14ac:dyDescent="0.25">
      <c r="A434" s="56" t="s">
        <v>654</v>
      </c>
      <c r="B434" s="56">
        <v>1</v>
      </c>
      <c r="C434" t="s">
        <v>2258</v>
      </c>
      <c r="H434" s="6">
        <v>48.5</v>
      </c>
      <c r="J434" s="63"/>
    </row>
    <row r="435" spans="1:10" x14ac:dyDescent="0.25">
      <c r="A435" s="56" t="s">
        <v>654</v>
      </c>
      <c r="B435" s="56">
        <v>1</v>
      </c>
      <c r="C435" t="s">
        <v>2259</v>
      </c>
      <c r="H435" s="6">
        <v>198</v>
      </c>
      <c r="J435" s="63"/>
    </row>
    <row r="436" spans="1:10" x14ac:dyDescent="0.25">
      <c r="A436" s="56" t="s">
        <v>654</v>
      </c>
      <c r="B436" s="56">
        <v>1</v>
      </c>
      <c r="C436" t="s">
        <v>2260</v>
      </c>
      <c r="H436" s="6">
        <v>93.6</v>
      </c>
      <c r="J436" s="63"/>
    </row>
    <row r="437" spans="1:10" x14ac:dyDescent="0.25">
      <c r="A437" s="56" t="s">
        <v>654</v>
      </c>
      <c r="B437" s="56">
        <v>1</v>
      </c>
      <c r="C437" t="s">
        <v>2261</v>
      </c>
      <c r="H437" s="6">
        <v>78</v>
      </c>
      <c r="J437" s="63"/>
    </row>
    <row r="438" spans="1:10" x14ac:dyDescent="0.25">
      <c r="A438" s="56" t="s">
        <v>654</v>
      </c>
      <c r="B438" s="56">
        <v>1</v>
      </c>
      <c r="C438" t="s">
        <v>2262</v>
      </c>
      <c r="H438" s="6">
        <v>27</v>
      </c>
      <c r="J438" s="63"/>
    </row>
    <row r="439" spans="1:10" x14ac:dyDescent="0.25">
      <c r="A439" s="56" t="s">
        <v>654</v>
      </c>
      <c r="B439" s="56">
        <v>1</v>
      </c>
      <c r="C439" t="s">
        <v>2263</v>
      </c>
      <c r="H439" s="6">
        <v>90</v>
      </c>
      <c r="J439" s="63"/>
    </row>
    <row r="440" spans="1:10" x14ac:dyDescent="0.25">
      <c r="A440" s="56" t="s">
        <v>654</v>
      </c>
      <c r="B440" s="56">
        <v>1</v>
      </c>
      <c r="C440" t="s">
        <v>2264</v>
      </c>
      <c r="H440" s="6">
        <v>66.5</v>
      </c>
      <c r="J440" s="63"/>
    </row>
    <row r="441" spans="1:10" x14ac:dyDescent="0.25">
      <c r="A441" s="56" t="s">
        <v>654</v>
      </c>
      <c r="B441" s="56">
        <v>1</v>
      </c>
      <c r="C441" t="s">
        <v>2265</v>
      </c>
      <c r="H441" s="6">
        <v>132</v>
      </c>
      <c r="J441" s="63"/>
    </row>
    <row r="442" spans="1:10" x14ac:dyDescent="0.25">
      <c r="A442" s="56" t="s">
        <v>654</v>
      </c>
      <c r="B442" s="56">
        <v>1</v>
      </c>
      <c r="C442" t="s">
        <v>2266</v>
      </c>
      <c r="H442" s="6">
        <v>226.5</v>
      </c>
      <c r="J442" s="63"/>
    </row>
    <row r="443" spans="1:10" x14ac:dyDescent="0.25">
      <c r="A443" s="56" t="s">
        <v>654</v>
      </c>
      <c r="B443" s="56">
        <v>1</v>
      </c>
      <c r="C443" t="s">
        <v>2267</v>
      </c>
      <c r="H443" s="6">
        <v>129</v>
      </c>
      <c r="J443" s="63"/>
    </row>
    <row r="444" spans="1:10" x14ac:dyDescent="0.25">
      <c r="A444" s="56" t="s">
        <v>654</v>
      </c>
      <c r="B444" s="56">
        <v>1</v>
      </c>
      <c r="C444" t="s">
        <v>2268</v>
      </c>
      <c r="H444" s="6">
        <v>235.8</v>
      </c>
      <c r="J444" s="63"/>
    </row>
    <row r="445" spans="1:10" x14ac:dyDescent="0.25">
      <c r="A445" s="56" t="s">
        <v>654</v>
      </c>
      <c r="B445" s="56">
        <v>1</v>
      </c>
      <c r="C445" t="s">
        <v>2269</v>
      </c>
      <c r="H445" s="6">
        <v>20.5</v>
      </c>
      <c r="J445" s="63"/>
    </row>
    <row r="446" spans="1:10" x14ac:dyDescent="0.25">
      <c r="A446" s="56" t="s">
        <v>654</v>
      </c>
      <c r="B446" s="56">
        <v>1</v>
      </c>
      <c r="C446" t="s">
        <v>2270</v>
      </c>
      <c r="H446" s="6">
        <v>72</v>
      </c>
      <c r="J446" s="63"/>
    </row>
    <row r="447" spans="1:10" x14ac:dyDescent="0.25">
      <c r="A447" s="56" t="s">
        <v>654</v>
      </c>
      <c r="B447" s="56">
        <v>1</v>
      </c>
      <c r="C447" t="s">
        <v>2271</v>
      </c>
      <c r="H447" s="6">
        <v>90</v>
      </c>
      <c r="J447" s="63"/>
    </row>
    <row r="448" spans="1:10" x14ac:dyDescent="0.25">
      <c r="A448" s="56" t="s">
        <v>654</v>
      </c>
      <c r="B448" s="56">
        <v>1</v>
      </c>
      <c r="C448" t="s">
        <v>2272</v>
      </c>
      <c r="H448" s="6">
        <v>88.5</v>
      </c>
      <c r="J448" s="63"/>
    </row>
    <row r="449" spans="1:10" x14ac:dyDescent="0.25">
      <c r="A449" s="56" t="s">
        <v>654</v>
      </c>
      <c r="B449" s="56">
        <v>1</v>
      </c>
      <c r="C449" t="s">
        <v>2228</v>
      </c>
      <c r="H449" s="6">
        <v>96</v>
      </c>
      <c r="J449" s="63"/>
    </row>
    <row r="450" spans="1:10" x14ac:dyDescent="0.25">
      <c r="A450" s="56" t="s">
        <v>654</v>
      </c>
      <c r="B450" s="56">
        <v>1</v>
      </c>
      <c r="C450" t="s">
        <v>2273</v>
      </c>
      <c r="H450" s="6">
        <v>39.5</v>
      </c>
      <c r="J450" s="63"/>
    </row>
    <row r="451" spans="1:10" x14ac:dyDescent="0.25">
      <c r="A451" s="56" t="s">
        <v>654</v>
      </c>
      <c r="B451" s="56">
        <v>1</v>
      </c>
      <c r="C451" t="s">
        <v>2274</v>
      </c>
      <c r="H451" s="6">
        <v>38.5</v>
      </c>
      <c r="J451" s="63"/>
    </row>
    <row r="452" spans="1:10" x14ac:dyDescent="0.25">
      <c r="A452" s="56" t="s">
        <v>654</v>
      </c>
      <c r="B452" s="56">
        <v>1</v>
      </c>
      <c r="C452" t="s">
        <v>2275</v>
      </c>
      <c r="H452" s="6">
        <v>40</v>
      </c>
      <c r="J452" s="63"/>
    </row>
    <row r="453" spans="1:10" x14ac:dyDescent="0.25">
      <c r="A453" s="56" t="s">
        <v>654</v>
      </c>
      <c r="B453" s="56">
        <v>1</v>
      </c>
      <c r="C453" t="s">
        <v>2276</v>
      </c>
      <c r="H453" s="6">
        <v>249.5</v>
      </c>
      <c r="J453" s="63"/>
    </row>
    <row r="454" spans="1:10" x14ac:dyDescent="0.25">
      <c r="A454" s="56" t="s">
        <v>654</v>
      </c>
      <c r="B454" s="56">
        <v>1</v>
      </c>
      <c r="C454" t="s">
        <v>2277</v>
      </c>
      <c r="H454" s="6">
        <v>40</v>
      </c>
      <c r="J454" s="63"/>
    </row>
    <row r="455" spans="1:10" x14ac:dyDescent="0.25">
      <c r="A455" s="56" t="s">
        <v>654</v>
      </c>
      <c r="B455" s="56">
        <v>1</v>
      </c>
      <c r="C455" t="s">
        <v>2278</v>
      </c>
      <c r="H455" s="6">
        <v>73</v>
      </c>
      <c r="J455" s="63"/>
    </row>
    <row r="456" spans="1:10" x14ac:dyDescent="0.25">
      <c r="A456" s="56" t="s">
        <v>654</v>
      </c>
      <c r="B456" s="56">
        <v>1</v>
      </c>
      <c r="C456" t="s">
        <v>2279</v>
      </c>
      <c r="H456" s="6">
        <v>90</v>
      </c>
      <c r="J456" s="63"/>
    </row>
    <row r="457" spans="1:10" x14ac:dyDescent="0.25">
      <c r="A457" s="56" t="s">
        <v>654</v>
      </c>
      <c r="B457" s="56">
        <v>1</v>
      </c>
      <c r="C457" t="s">
        <v>2280</v>
      </c>
      <c r="H457" s="6">
        <v>90</v>
      </c>
      <c r="J457" s="63"/>
    </row>
    <row r="458" spans="1:10" x14ac:dyDescent="0.25">
      <c r="A458" s="56" t="s">
        <v>654</v>
      </c>
      <c r="B458" s="56">
        <v>1</v>
      </c>
      <c r="C458" t="s">
        <v>2281</v>
      </c>
      <c r="H458" s="6">
        <v>78</v>
      </c>
      <c r="J458" s="63"/>
    </row>
    <row r="459" spans="1:10" x14ac:dyDescent="0.25">
      <c r="A459" s="56" t="s">
        <v>654</v>
      </c>
      <c r="B459" s="56">
        <v>1</v>
      </c>
      <c r="C459" t="s">
        <v>2282</v>
      </c>
      <c r="H459" s="6">
        <v>82.5</v>
      </c>
      <c r="J459" s="63"/>
    </row>
    <row r="460" spans="1:10" x14ac:dyDescent="0.25">
      <c r="A460" s="56" t="s">
        <v>654</v>
      </c>
      <c r="B460" s="56">
        <v>1</v>
      </c>
      <c r="C460" t="s">
        <v>2283</v>
      </c>
      <c r="H460" s="6">
        <v>96.5</v>
      </c>
      <c r="J460" s="63"/>
    </row>
    <row r="461" spans="1:10" x14ac:dyDescent="0.25">
      <c r="A461" s="56" t="s">
        <v>654</v>
      </c>
      <c r="B461" s="56">
        <v>1</v>
      </c>
      <c r="C461" t="s">
        <v>2284</v>
      </c>
      <c r="H461" s="6">
        <v>192.5</v>
      </c>
      <c r="J461" s="63"/>
    </row>
    <row r="462" spans="1:10" x14ac:dyDescent="0.25">
      <c r="A462" s="56" t="s">
        <v>654</v>
      </c>
      <c r="B462" s="56">
        <v>1</v>
      </c>
      <c r="C462" t="s">
        <v>2285</v>
      </c>
      <c r="H462" s="6">
        <v>47.5</v>
      </c>
      <c r="J462" s="63"/>
    </row>
    <row r="463" spans="1:10" x14ac:dyDescent="0.25">
      <c r="A463" s="56" t="s">
        <v>654</v>
      </c>
      <c r="B463" s="56">
        <v>1</v>
      </c>
      <c r="C463" t="s">
        <v>2286</v>
      </c>
      <c r="H463" s="6">
        <v>90</v>
      </c>
      <c r="J463" s="63"/>
    </row>
    <row r="464" spans="1:10" x14ac:dyDescent="0.25">
      <c r="A464" s="56" t="s">
        <v>654</v>
      </c>
      <c r="B464" s="56">
        <v>1</v>
      </c>
      <c r="C464" t="s">
        <v>2287</v>
      </c>
      <c r="H464" s="115">
        <v>122.5</v>
      </c>
      <c r="J464" s="63"/>
    </row>
    <row r="465" spans="1:10" x14ac:dyDescent="0.25">
      <c r="A465" s="56" t="s">
        <v>654</v>
      </c>
      <c r="B465" s="56">
        <v>1</v>
      </c>
      <c r="C465" t="s">
        <v>2288</v>
      </c>
      <c r="H465" s="6">
        <v>192</v>
      </c>
      <c r="J465" s="63"/>
    </row>
    <row r="466" spans="1:10" x14ac:dyDescent="0.25">
      <c r="A466" s="56" t="s">
        <v>654</v>
      </c>
      <c r="B466" s="56">
        <v>1</v>
      </c>
      <c r="C466" t="s">
        <v>2289</v>
      </c>
      <c r="H466" s="6">
        <v>115</v>
      </c>
      <c r="J466" s="63"/>
    </row>
    <row r="467" spans="1:10" x14ac:dyDescent="0.25">
      <c r="A467" s="56" t="s">
        <v>654</v>
      </c>
      <c r="B467" s="56">
        <v>1</v>
      </c>
      <c r="C467" t="s">
        <v>2290</v>
      </c>
      <c r="H467" s="6">
        <v>211.75</v>
      </c>
      <c r="J467" s="63"/>
    </row>
    <row r="468" spans="1:10" x14ac:dyDescent="0.25">
      <c r="A468" s="56" t="s">
        <v>654</v>
      </c>
      <c r="B468" s="56">
        <v>1</v>
      </c>
      <c r="C468" t="s">
        <v>2291</v>
      </c>
      <c r="H468" s="6">
        <v>142.5</v>
      </c>
      <c r="J468" s="63"/>
    </row>
    <row r="469" spans="1:10" x14ac:dyDescent="0.25">
      <c r="A469" s="56" t="s">
        <v>654</v>
      </c>
      <c r="B469" s="56">
        <v>1</v>
      </c>
      <c r="C469" t="s">
        <v>2292</v>
      </c>
      <c r="H469" s="6">
        <v>77.5</v>
      </c>
      <c r="J469" s="63"/>
    </row>
    <row r="470" spans="1:10" x14ac:dyDescent="0.25">
      <c r="A470" s="56" t="s">
        <v>654</v>
      </c>
      <c r="B470" s="56">
        <v>1</v>
      </c>
      <c r="C470" t="s">
        <v>2293</v>
      </c>
      <c r="H470" s="6">
        <v>157.5</v>
      </c>
      <c r="J470" s="63"/>
    </row>
    <row r="471" spans="1:10" x14ac:dyDescent="0.25">
      <c r="A471" s="56" t="s">
        <v>654</v>
      </c>
      <c r="B471" s="56">
        <v>1</v>
      </c>
      <c r="C471" t="s">
        <v>2294</v>
      </c>
      <c r="H471" s="6">
        <v>135</v>
      </c>
      <c r="J471" s="63"/>
    </row>
    <row r="472" spans="1:10" x14ac:dyDescent="0.25">
      <c r="A472" s="56" t="s">
        <v>654</v>
      </c>
      <c r="B472" s="56">
        <v>1</v>
      </c>
      <c r="C472" t="s">
        <v>2295</v>
      </c>
      <c r="H472" s="6">
        <v>102</v>
      </c>
      <c r="J472" s="63"/>
    </row>
    <row r="473" spans="1:10" x14ac:dyDescent="0.25">
      <c r="A473" s="56" t="s">
        <v>654</v>
      </c>
      <c r="B473" s="56">
        <v>1</v>
      </c>
      <c r="C473" t="s">
        <v>2296</v>
      </c>
      <c r="H473" s="6">
        <v>150</v>
      </c>
      <c r="J473" s="63"/>
    </row>
    <row r="474" spans="1:10" x14ac:dyDescent="0.25">
      <c r="A474" s="56" t="s">
        <v>654</v>
      </c>
      <c r="B474" s="56">
        <v>1</v>
      </c>
      <c r="C474" t="s">
        <v>2297</v>
      </c>
      <c r="H474" s="6">
        <v>72.5</v>
      </c>
      <c r="J474" s="63"/>
    </row>
    <row r="475" spans="1:10" x14ac:dyDescent="0.25">
      <c r="A475" s="56" t="s">
        <v>654</v>
      </c>
      <c r="B475" s="56">
        <v>1</v>
      </c>
      <c r="C475" t="s">
        <v>2298</v>
      </c>
      <c r="H475" s="6">
        <v>225</v>
      </c>
      <c r="J475" s="63"/>
    </row>
    <row r="476" spans="1:10" x14ac:dyDescent="0.25">
      <c r="A476" s="56" t="s">
        <v>654</v>
      </c>
      <c r="B476" s="56">
        <v>1</v>
      </c>
      <c r="C476" t="s">
        <v>2299</v>
      </c>
      <c r="H476" s="6">
        <v>93</v>
      </c>
      <c r="J476" s="63"/>
    </row>
    <row r="477" spans="1:10" x14ac:dyDescent="0.25">
      <c r="A477" s="56" t="s">
        <v>654</v>
      </c>
      <c r="B477" s="56">
        <v>1</v>
      </c>
      <c r="C477" t="s">
        <v>2300</v>
      </c>
      <c r="H477" s="6">
        <v>182.5</v>
      </c>
      <c r="J477" s="63"/>
    </row>
    <row r="478" spans="1:10" x14ac:dyDescent="0.25">
      <c r="A478" s="56" t="s">
        <v>654</v>
      </c>
      <c r="B478" s="56">
        <v>1</v>
      </c>
      <c r="C478" t="s">
        <v>2301</v>
      </c>
      <c r="H478" s="6">
        <v>87.5</v>
      </c>
      <c r="J478" s="63"/>
    </row>
    <row r="479" spans="1:10" x14ac:dyDescent="0.25">
      <c r="A479" s="56" t="s">
        <v>654</v>
      </c>
      <c r="B479" s="56">
        <v>1</v>
      </c>
      <c r="C479" t="s">
        <v>2302</v>
      </c>
      <c r="H479" s="6">
        <v>93</v>
      </c>
      <c r="J479" s="63"/>
    </row>
    <row r="480" spans="1:10" x14ac:dyDescent="0.25">
      <c r="A480" s="56" t="s">
        <v>654</v>
      </c>
      <c r="B480" s="56">
        <v>1</v>
      </c>
      <c r="C480" t="s">
        <v>2303</v>
      </c>
      <c r="H480" s="6">
        <v>216</v>
      </c>
      <c r="J480" s="63"/>
    </row>
    <row r="481" spans="1:10" x14ac:dyDescent="0.25">
      <c r="A481" s="56" t="s">
        <v>654</v>
      </c>
      <c r="B481" s="56">
        <v>1</v>
      </c>
      <c r="C481" t="s">
        <v>2304</v>
      </c>
      <c r="H481" s="6">
        <v>125</v>
      </c>
      <c r="J481" s="63"/>
    </row>
    <row r="482" spans="1:10" x14ac:dyDescent="0.25">
      <c r="A482" s="56" t="s">
        <v>654</v>
      </c>
      <c r="B482" s="56">
        <v>1</v>
      </c>
      <c r="C482" t="s">
        <v>2305</v>
      </c>
      <c r="H482" s="6">
        <v>147.5</v>
      </c>
      <c r="J482" s="63"/>
    </row>
    <row r="483" spans="1:10" x14ac:dyDescent="0.25">
      <c r="A483" s="56" t="s">
        <v>654</v>
      </c>
      <c r="B483" s="56">
        <v>1</v>
      </c>
      <c r="C483" t="s">
        <v>2306</v>
      </c>
      <c r="H483" s="6">
        <v>80</v>
      </c>
      <c r="J483" s="63"/>
    </row>
    <row r="484" spans="1:10" x14ac:dyDescent="0.25">
      <c r="A484" s="56" t="s">
        <v>654</v>
      </c>
      <c r="B484" s="56">
        <v>1</v>
      </c>
      <c r="C484" t="s">
        <v>2307</v>
      </c>
      <c r="H484" s="6">
        <v>110</v>
      </c>
      <c r="J484" s="63"/>
    </row>
    <row r="485" spans="1:10" x14ac:dyDescent="0.25">
      <c r="A485" s="56" t="s">
        <v>654</v>
      </c>
      <c r="B485" s="56">
        <v>1</v>
      </c>
      <c r="C485" t="s">
        <v>2308</v>
      </c>
      <c r="H485" s="6">
        <v>240</v>
      </c>
      <c r="J485" s="63"/>
    </row>
    <row r="486" spans="1:10" x14ac:dyDescent="0.25">
      <c r="A486" s="56" t="s">
        <v>654</v>
      </c>
      <c r="B486" s="56">
        <v>1</v>
      </c>
      <c r="C486" t="s">
        <v>2309</v>
      </c>
      <c r="H486" s="6">
        <v>97.5</v>
      </c>
      <c r="J486" s="63"/>
    </row>
    <row r="487" spans="1:10" x14ac:dyDescent="0.25">
      <c r="A487" s="56" t="s">
        <v>654</v>
      </c>
      <c r="B487" s="56">
        <v>1</v>
      </c>
      <c r="C487" t="s">
        <v>2310</v>
      </c>
      <c r="H487" s="6">
        <v>198</v>
      </c>
      <c r="J487" s="63"/>
    </row>
    <row r="488" spans="1:10" x14ac:dyDescent="0.25">
      <c r="A488" s="56" t="s">
        <v>654</v>
      </c>
      <c r="B488" s="56">
        <v>1</v>
      </c>
      <c r="C488" t="s">
        <v>2311</v>
      </c>
      <c r="H488" s="6">
        <v>60</v>
      </c>
      <c r="J488" s="63"/>
    </row>
    <row r="489" spans="1:10" x14ac:dyDescent="0.25">
      <c r="A489" s="56" t="s">
        <v>654</v>
      </c>
      <c r="B489" s="56">
        <v>1</v>
      </c>
      <c r="C489" t="s">
        <v>2312</v>
      </c>
      <c r="H489" s="6">
        <v>102</v>
      </c>
      <c r="J489" s="63"/>
    </row>
    <row r="490" spans="1:10" x14ac:dyDescent="0.25">
      <c r="A490" s="56" t="s">
        <v>654</v>
      </c>
      <c r="B490" s="56">
        <v>1</v>
      </c>
      <c r="C490" t="s">
        <v>2313</v>
      </c>
      <c r="H490" s="6">
        <v>70</v>
      </c>
      <c r="J490" s="63"/>
    </row>
    <row r="491" spans="1:10" x14ac:dyDescent="0.25">
      <c r="A491" s="56" t="s">
        <v>654</v>
      </c>
      <c r="B491" s="56">
        <v>1</v>
      </c>
      <c r="C491" t="s">
        <v>2314</v>
      </c>
      <c r="H491" s="6">
        <v>49.49</v>
      </c>
      <c r="J491" s="63"/>
    </row>
    <row r="492" spans="1:10" x14ac:dyDescent="0.25">
      <c r="A492" s="56" t="s">
        <v>654</v>
      </c>
      <c r="B492" s="56">
        <v>1</v>
      </c>
      <c r="C492" t="s">
        <v>2315</v>
      </c>
      <c r="H492" s="6">
        <v>130</v>
      </c>
      <c r="J492" s="63"/>
    </row>
    <row r="493" spans="1:10" x14ac:dyDescent="0.25">
      <c r="A493" s="56" t="s">
        <v>654</v>
      </c>
      <c r="B493" s="56">
        <v>1</v>
      </c>
      <c r="C493" t="s">
        <v>2316</v>
      </c>
      <c r="H493" s="6">
        <v>99.5</v>
      </c>
      <c r="J493" s="63"/>
    </row>
    <row r="494" spans="1:10" x14ac:dyDescent="0.25">
      <c r="A494" s="56" t="s">
        <v>654</v>
      </c>
      <c r="B494" s="56">
        <v>1</v>
      </c>
      <c r="C494" t="s">
        <v>2317</v>
      </c>
      <c r="H494" s="6">
        <v>81</v>
      </c>
      <c r="J494" s="63"/>
    </row>
    <row r="495" spans="1:10" x14ac:dyDescent="0.25">
      <c r="A495" s="56" t="s">
        <v>654</v>
      </c>
      <c r="B495" s="56">
        <v>1</v>
      </c>
      <c r="C495" t="s">
        <v>2318</v>
      </c>
      <c r="H495" s="6">
        <v>88</v>
      </c>
      <c r="J495" s="63"/>
    </row>
    <row r="496" spans="1:10" x14ac:dyDescent="0.25">
      <c r="A496" s="56" t="s">
        <v>654</v>
      </c>
      <c r="B496" s="56">
        <v>2</v>
      </c>
      <c r="C496" t="s">
        <v>2319</v>
      </c>
      <c r="H496" s="6">
        <v>210</v>
      </c>
      <c r="J496" s="63"/>
    </row>
    <row r="497" spans="1:10" x14ac:dyDescent="0.25">
      <c r="A497" s="56" t="s">
        <v>654</v>
      </c>
      <c r="B497" s="56">
        <v>1</v>
      </c>
      <c r="C497" t="s">
        <v>2320</v>
      </c>
      <c r="H497" s="6">
        <v>180</v>
      </c>
      <c r="J497" s="63"/>
    </row>
    <row r="498" spans="1:10" x14ac:dyDescent="0.25">
      <c r="A498" s="56" t="s">
        <v>654</v>
      </c>
      <c r="B498" s="56">
        <v>1</v>
      </c>
      <c r="C498" t="s">
        <v>2321</v>
      </c>
      <c r="H498" s="6">
        <v>87.5</v>
      </c>
      <c r="J498" s="63"/>
    </row>
    <row r="499" spans="1:10" x14ac:dyDescent="0.25">
      <c r="A499" s="56" t="s">
        <v>654</v>
      </c>
      <c r="B499" s="56">
        <v>1</v>
      </c>
      <c r="C499" t="s">
        <v>2322</v>
      </c>
      <c r="H499" s="6">
        <v>156</v>
      </c>
      <c r="J499" s="63"/>
    </row>
    <row r="500" spans="1:10" x14ac:dyDescent="0.25">
      <c r="A500" s="56" t="s">
        <v>654</v>
      </c>
      <c r="B500" s="56">
        <v>1</v>
      </c>
      <c r="C500" t="s">
        <v>2323</v>
      </c>
      <c r="H500" s="6">
        <v>594</v>
      </c>
      <c r="J500" s="63"/>
    </row>
    <row r="501" spans="1:10" x14ac:dyDescent="0.25">
      <c r="A501" s="56" t="s">
        <v>654</v>
      </c>
      <c r="B501" s="56">
        <v>1</v>
      </c>
      <c r="C501" t="s">
        <v>2324</v>
      </c>
      <c r="H501" s="6">
        <v>99.5</v>
      </c>
      <c r="J501" s="63"/>
    </row>
    <row r="502" spans="1:10" x14ac:dyDescent="0.25">
      <c r="A502" s="56" t="s">
        <v>654</v>
      </c>
      <c r="B502" s="56">
        <v>1</v>
      </c>
      <c r="C502" t="s">
        <v>2325</v>
      </c>
      <c r="H502" s="6">
        <v>111</v>
      </c>
      <c r="J502" s="63"/>
    </row>
    <row r="503" spans="1:10" x14ac:dyDescent="0.25">
      <c r="A503" s="56" t="s">
        <v>654</v>
      </c>
      <c r="B503" s="56">
        <v>1</v>
      </c>
      <c r="C503" t="s">
        <v>2326</v>
      </c>
      <c r="H503" s="6">
        <v>89.4</v>
      </c>
      <c r="J503" s="63"/>
    </row>
    <row r="504" spans="1:10" x14ac:dyDescent="0.25">
      <c r="A504" s="56" t="s">
        <v>654</v>
      </c>
      <c r="B504" s="56">
        <v>1</v>
      </c>
      <c r="C504" t="s">
        <v>2327</v>
      </c>
      <c r="H504" s="6">
        <v>216</v>
      </c>
      <c r="J504" s="63"/>
    </row>
    <row r="505" spans="1:10" x14ac:dyDescent="0.25">
      <c r="A505" s="56" t="s">
        <v>654</v>
      </c>
      <c r="B505" s="56">
        <v>1</v>
      </c>
      <c r="C505" t="s">
        <v>2328</v>
      </c>
      <c r="H505" s="6">
        <v>174</v>
      </c>
      <c r="J505" s="63"/>
    </row>
    <row r="506" spans="1:10" x14ac:dyDescent="0.25">
      <c r="A506" s="56" t="s">
        <v>654</v>
      </c>
      <c r="B506" s="56">
        <v>1</v>
      </c>
      <c r="C506" t="s">
        <v>2329</v>
      </c>
      <c r="H506" s="6">
        <v>150</v>
      </c>
      <c r="J506" s="63"/>
    </row>
    <row r="507" spans="1:10" x14ac:dyDescent="0.25">
      <c r="A507" s="56" t="s">
        <v>654</v>
      </c>
      <c r="B507" s="56">
        <v>1</v>
      </c>
      <c r="C507" t="s">
        <v>2330</v>
      </c>
      <c r="H507" s="6">
        <v>126</v>
      </c>
      <c r="J507" s="63"/>
    </row>
    <row r="508" spans="1:10" x14ac:dyDescent="0.25">
      <c r="A508" s="56" t="s">
        <v>654</v>
      </c>
      <c r="B508" s="56">
        <v>1</v>
      </c>
      <c r="C508" t="s">
        <v>2331</v>
      </c>
      <c r="H508" s="6">
        <v>174</v>
      </c>
      <c r="J508" s="63"/>
    </row>
    <row r="509" spans="1:10" x14ac:dyDescent="0.25">
      <c r="A509" s="56" t="s">
        <v>654</v>
      </c>
      <c r="B509" s="56">
        <v>1</v>
      </c>
      <c r="C509" t="s">
        <v>2332</v>
      </c>
      <c r="H509" s="6">
        <v>261</v>
      </c>
      <c r="J509" s="63"/>
    </row>
    <row r="510" spans="1:10" x14ac:dyDescent="0.25">
      <c r="A510" s="56" t="s">
        <v>654</v>
      </c>
      <c r="B510" s="56">
        <v>1</v>
      </c>
      <c r="C510" t="s">
        <v>2333</v>
      </c>
      <c r="H510" s="6">
        <v>192</v>
      </c>
      <c r="J510" s="63"/>
    </row>
    <row r="511" spans="1:10" x14ac:dyDescent="0.25">
      <c r="A511" s="56" t="s">
        <v>654</v>
      </c>
      <c r="B511" s="56">
        <v>1</v>
      </c>
      <c r="C511" t="s">
        <v>2334</v>
      </c>
      <c r="H511" s="6">
        <v>180</v>
      </c>
      <c r="J511" s="63"/>
    </row>
    <row r="512" spans="1:10" x14ac:dyDescent="0.25">
      <c r="A512" s="56" t="s">
        <v>654</v>
      </c>
      <c r="B512" s="56">
        <v>1</v>
      </c>
      <c r="C512" t="s">
        <v>2335</v>
      </c>
      <c r="H512" s="6">
        <v>156</v>
      </c>
      <c r="J512" s="63"/>
    </row>
    <row r="513" spans="1:10" x14ac:dyDescent="0.25">
      <c r="A513" s="56" t="s">
        <v>654</v>
      </c>
      <c r="B513" s="56">
        <v>1</v>
      </c>
      <c r="C513" t="s">
        <v>2336</v>
      </c>
      <c r="H513" s="6">
        <v>228</v>
      </c>
      <c r="J513" s="63"/>
    </row>
    <row r="514" spans="1:10" x14ac:dyDescent="0.25">
      <c r="A514" s="56" t="s">
        <v>654</v>
      </c>
      <c r="B514" s="56">
        <v>1</v>
      </c>
      <c r="C514" t="s">
        <v>2337</v>
      </c>
      <c r="H514" s="6">
        <v>279</v>
      </c>
      <c r="J514" s="63"/>
    </row>
    <row r="515" spans="1:10" x14ac:dyDescent="0.25">
      <c r="A515" s="56" t="s">
        <v>654</v>
      </c>
      <c r="B515" s="56">
        <v>1</v>
      </c>
      <c r="C515" t="s">
        <v>2338</v>
      </c>
      <c r="H515" s="6">
        <v>174</v>
      </c>
      <c r="J515" s="63"/>
    </row>
    <row r="516" spans="1:10" x14ac:dyDescent="0.25">
      <c r="A516" s="56" t="s">
        <v>654</v>
      </c>
      <c r="B516" s="56">
        <v>1</v>
      </c>
      <c r="C516" t="s">
        <v>2339</v>
      </c>
      <c r="H516" s="6">
        <v>186</v>
      </c>
      <c r="J516" s="63"/>
    </row>
    <row r="517" spans="1:10" x14ac:dyDescent="0.25">
      <c r="A517" s="56" t="s">
        <v>654</v>
      </c>
      <c r="B517" s="56">
        <v>1</v>
      </c>
      <c r="C517" t="s">
        <v>2340</v>
      </c>
      <c r="H517" s="6">
        <v>315</v>
      </c>
      <c r="J517" s="63"/>
    </row>
    <row r="518" spans="1:10" x14ac:dyDescent="0.25">
      <c r="A518" s="56" t="s">
        <v>654</v>
      </c>
      <c r="B518" s="56">
        <v>1</v>
      </c>
      <c r="C518" t="s">
        <v>2341</v>
      </c>
      <c r="H518" s="6">
        <v>150</v>
      </c>
      <c r="J518" s="63"/>
    </row>
    <row r="519" spans="1:10" x14ac:dyDescent="0.25">
      <c r="A519" s="56" t="s">
        <v>654</v>
      </c>
      <c r="B519" s="56">
        <v>1</v>
      </c>
      <c r="C519" t="s">
        <v>2342</v>
      </c>
      <c r="H519" s="6">
        <v>162</v>
      </c>
      <c r="J519" s="63"/>
    </row>
    <row r="520" spans="1:10" x14ac:dyDescent="0.25">
      <c r="A520" s="56" t="s">
        <v>654</v>
      </c>
      <c r="B520" s="56">
        <v>1</v>
      </c>
      <c r="C520" t="s">
        <v>2343</v>
      </c>
      <c r="H520" s="6">
        <v>57</v>
      </c>
      <c r="J520" s="63"/>
    </row>
    <row r="521" spans="1:10" x14ac:dyDescent="0.25">
      <c r="A521" s="56" t="s">
        <v>654</v>
      </c>
      <c r="B521" s="56">
        <v>1</v>
      </c>
      <c r="C521" t="s">
        <v>2344</v>
      </c>
      <c r="H521" s="6">
        <v>85</v>
      </c>
      <c r="J521" s="63"/>
    </row>
    <row r="522" spans="1:10" x14ac:dyDescent="0.25">
      <c r="A522" s="56" t="s">
        <v>654</v>
      </c>
      <c r="B522" s="56">
        <v>1</v>
      </c>
      <c r="C522" t="s">
        <v>2345</v>
      </c>
      <c r="H522" s="6">
        <v>95</v>
      </c>
      <c r="J522" s="63"/>
    </row>
    <row r="523" spans="1:10" x14ac:dyDescent="0.25">
      <c r="A523" s="56" t="s">
        <v>654</v>
      </c>
      <c r="B523" s="56">
        <v>1</v>
      </c>
      <c r="C523" t="s">
        <v>2346</v>
      </c>
      <c r="H523" s="6">
        <v>57.5</v>
      </c>
      <c r="J523" s="63"/>
    </row>
    <row r="524" spans="1:10" x14ac:dyDescent="0.25">
      <c r="A524" s="56" t="s">
        <v>654</v>
      </c>
      <c r="B524" s="56">
        <v>1</v>
      </c>
      <c r="C524" t="s">
        <v>2347</v>
      </c>
      <c r="H524" s="6">
        <v>80</v>
      </c>
      <c r="J524" s="63"/>
    </row>
    <row r="525" spans="1:10" x14ac:dyDescent="0.25">
      <c r="A525" s="56" t="s">
        <v>654</v>
      </c>
      <c r="B525" s="56">
        <v>1</v>
      </c>
      <c r="C525" t="s">
        <v>2348</v>
      </c>
      <c r="H525" s="6">
        <v>97.5</v>
      </c>
      <c r="J525" s="63"/>
    </row>
    <row r="526" spans="1:10" x14ac:dyDescent="0.25">
      <c r="A526" s="56" t="s">
        <v>654</v>
      </c>
      <c r="B526" s="56">
        <v>1</v>
      </c>
      <c r="C526" t="s">
        <v>2349</v>
      </c>
      <c r="H526" s="6">
        <v>138</v>
      </c>
      <c r="J526" s="63"/>
    </row>
    <row r="527" spans="1:10" x14ac:dyDescent="0.25">
      <c r="A527" s="56" t="s">
        <v>654</v>
      </c>
      <c r="B527" s="56">
        <v>1</v>
      </c>
      <c r="C527" t="s">
        <v>2350</v>
      </c>
      <c r="H527" s="6">
        <v>99</v>
      </c>
      <c r="J527" s="63"/>
    </row>
    <row r="528" spans="1:10" x14ac:dyDescent="0.25">
      <c r="A528" s="56" t="s">
        <v>654</v>
      </c>
      <c r="B528" s="56">
        <v>1</v>
      </c>
      <c r="C528" t="s">
        <v>2351</v>
      </c>
      <c r="H528" s="6">
        <v>105</v>
      </c>
      <c r="J528" s="63"/>
    </row>
    <row r="529" spans="1:10" x14ac:dyDescent="0.25">
      <c r="A529" s="56" t="s">
        <v>654</v>
      </c>
      <c r="B529" s="56">
        <v>1</v>
      </c>
      <c r="C529" t="s">
        <v>2352</v>
      </c>
      <c r="H529" s="6">
        <v>130</v>
      </c>
      <c r="J529" s="63"/>
    </row>
    <row r="530" spans="1:10" x14ac:dyDescent="0.25">
      <c r="A530" s="56" t="s">
        <v>654</v>
      </c>
      <c r="B530" s="56">
        <v>1</v>
      </c>
      <c r="C530" t="s">
        <v>2353</v>
      </c>
      <c r="H530" s="6">
        <v>82.5</v>
      </c>
      <c r="J530" s="63"/>
    </row>
    <row r="531" spans="1:10" x14ac:dyDescent="0.25">
      <c r="A531" s="56" t="s">
        <v>654</v>
      </c>
      <c r="B531" s="56">
        <v>1</v>
      </c>
      <c r="C531" t="s">
        <v>2354</v>
      </c>
      <c r="H531" s="6">
        <v>147</v>
      </c>
      <c r="J531" s="63"/>
    </row>
    <row r="532" spans="1:10" x14ac:dyDescent="0.25">
      <c r="A532" s="56" t="s">
        <v>654</v>
      </c>
      <c r="B532" s="56">
        <v>1</v>
      </c>
      <c r="C532" t="s">
        <v>2362</v>
      </c>
      <c r="H532" s="6">
        <v>510</v>
      </c>
      <c r="J532" s="63"/>
    </row>
    <row r="533" spans="1:10" x14ac:dyDescent="0.25">
      <c r="A533" s="56" t="s">
        <v>654</v>
      </c>
      <c r="B533" s="56">
        <v>1</v>
      </c>
      <c r="C533" t="s">
        <v>2355</v>
      </c>
      <c r="H533" s="6">
        <v>93</v>
      </c>
      <c r="I533" s="106"/>
      <c r="J533" s="63"/>
    </row>
    <row r="534" spans="1:10" x14ac:dyDescent="0.25">
      <c r="A534" s="56" t="s">
        <v>654</v>
      </c>
      <c r="B534" s="56">
        <v>1</v>
      </c>
      <c r="C534" t="s">
        <v>2356</v>
      </c>
      <c r="H534" s="6">
        <v>162</v>
      </c>
      <c r="I534" s="6">
        <f>SUM(H165:H534)</f>
        <v>55053.850000000006</v>
      </c>
      <c r="J534" s="63"/>
    </row>
    <row r="535" spans="1:10" ht="15.75" x14ac:dyDescent="0.25">
      <c r="A535" s="56" t="s">
        <v>654</v>
      </c>
      <c r="B535" s="121">
        <v>2</v>
      </c>
      <c r="C535" s="118" t="s">
        <v>2363</v>
      </c>
      <c r="D535" s="118"/>
      <c r="E535" s="118"/>
      <c r="F535" s="118"/>
      <c r="G535" s="118"/>
      <c r="H535" s="128">
        <v>279.60000000000002</v>
      </c>
      <c r="I535" s="6"/>
      <c r="J535" s="63"/>
    </row>
    <row r="536" spans="1:10" ht="15.75" x14ac:dyDescent="0.25">
      <c r="A536" s="56" t="s">
        <v>654</v>
      </c>
      <c r="B536" s="121">
        <v>2</v>
      </c>
      <c r="C536" s="118" t="s">
        <v>2364</v>
      </c>
      <c r="D536" s="118"/>
      <c r="E536" s="118"/>
      <c r="F536" s="118"/>
      <c r="G536" s="118"/>
      <c r="H536" s="129">
        <v>186</v>
      </c>
      <c r="I536" s="6"/>
      <c r="J536" s="63"/>
    </row>
    <row r="537" spans="1:10" ht="15.75" x14ac:dyDescent="0.25">
      <c r="A537" s="56" t="s">
        <v>654</v>
      </c>
      <c r="B537" s="121">
        <v>2</v>
      </c>
      <c r="C537" s="118" t="s">
        <v>2365</v>
      </c>
      <c r="D537" s="118"/>
      <c r="E537" s="118"/>
      <c r="F537" s="118"/>
      <c r="G537" s="118"/>
      <c r="H537" s="129">
        <v>102</v>
      </c>
      <c r="I537" s="6"/>
      <c r="J537" s="63"/>
    </row>
    <row r="538" spans="1:10" ht="15.75" x14ac:dyDescent="0.25">
      <c r="A538" s="56" t="s">
        <v>654</v>
      </c>
      <c r="B538" s="121">
        <v>2</v>
      </c>
      <c r="C538" s="118" t="s">
        <v>2366</v>
      </c>
      <c r="D538" s="118"/>
      <c r="E538" s="118"/>
      <c r="F538" s="118"/>
      <c r="G538" s="118"/>
      <c r="H538" s="129">
        <v>166</v>
      </c>
      <c r="I538" s="6"/>
      <c r="J538" s="63"/>
    </row>
    <row r="539" spans="1:10" ht="15.75" x14ac:dyDescent="0.25">
      <c r="A539" s="56" t="s">
        <v>654</v>
      </c>
      <c r="B539" s="121">
        <v>2</v>
      </c>
      <c r="C539" s="118" t="s">
        <v>2367</v>
      </c>
      <c r="D539" s="118"/>
      <c r="E539" s="118"/>
      <c r="F539" s="118"/>
      <c r="G539" s="118"/>
      <c r="H539" s="129">
        <v>114</v>
      </c>
      <c r="I539" s="6"/>
      <c r="J539" s="63"/>
    </row>
    <row r="540" spans="1:10" ht="15.75" x14ac:dyDescent="0.25">
      <c r="A540" s="56" t="s">
        <v>654</v>
      </c>
      <c r="B540" s="121">
        <v>2</v>
      </c>
      <c r="C540" s="118" t="s">
        <v>440</v>
      </c>
      <c r="D540" s="118"/>
      <c r="E540" s="118"/>
      <c r="F540" s="118"/>
      <c r="G540" s="118"/>
      <c r="H540" s="129">
        <v>114</v>
      </c>
      <c r="I540" s="6"/>
      <c r="J540" s="63"/>
    </row>
    <row r="541" spans="1:10" ht="15.75" x14ac:dyDescent="0.25">
      <c r="A541" s="56" t="s">
        <v>654</v>
      </c>
      <c r="B541" s="121">
        <v>2</v>
      </c>
      <c r="C541" s="118" t="s">
        <v>2368</v>
      </c>
      <c r="D541" s="118"/>
      <c r="E541" s="118"/>
      <c r="F541" s="118"/>
      <c r="G541" s="118"/>
      <c r="H541" s="129">
        <v>174</v>
      </c>
      <c r="I541" s="6"/>
      <c r="J541" s="63"/>
    </row>
    <row r="542" spans="1:10" ht="15.75" x14ac:dyDescent="0.25">
      <c r="A542" s="56" t="s">
        <v>654</v>
      </c>
      <c r="B542" s="121">
        <v>2</v>
      </c>
      <c r="C542" s="118" t="s">
        <v>2369</v>
      </c>
      <c r="D542" s="118"/>
      <c r="E542" s="118"/>
      <c r="F542" s="118"/>
      <c r="G542" s="118"/>
      <c r="H542" s="129">
        <v>166</v>
      </c>
      <c r="I542" s="6"/>
      <c r="J542" s="63"/>
    </row>
    <row r="543" spans="1:10" ht="15.75" x14ac:dyDescent="0.25">
      <c r="A543" s="56" t="s">
        <v>654</v>
      </c>
      <c r="B543" s="121">
        <v>2</v>
      </c>
      <c r="C543" s="118" t="s">
        <v>2370</v>
      </c>
      <c r="D543" s="118"/>
      <c r="E543" s="118"/>
      <c r="F543" s="118"/>
      <c r="G543" s="118"/>
      <c r="H543" s="129">
        <v>190</v>
      </c>
      <c r="I543" s="6"/>
      <c r="J543" s="63"/>
    </row>
    <row r="544" spans="1:10" ht="15.75" x14ac:dyDescent="0.25">
      <c r="A544" s="56" t="s">
        <v>654</v>
      </c>
      <c r="B544" s="121">
        <v>2</v>
      </c>
      <c r="C544" s="118" t="s">
        <v>2371</v>
      </c>
      <c r="D544" s="118"/>
      <c r="E544" s="118"/>
      <c r="F544" s="118"/>
      <c r="G544" s="118"/>
      <c r="H544" s="129">
        <v>165</v>
      </c>
      <c r="I544" s="6"/>
      <c r="J544" s="63"/>
    </row>
    <row r="545" spans="1:10" ht="15.75" x14ac:dyDescent="0.25">
      <c r="A545" s="56" t="s">
        <v>654</v>
      </c>
      <c r="B545" s="121">
        <v>2</v>
      </c>
      <c r="C545" s="118" t="s">
        <v>2372</v>
      </c>
      <c r="D545" s="118"/>
      <c r="E545" s="118"/>
      <c r="F545" s="118"/>
      <c r="G545" s="118"/>
      <c r="H545" s="129">
        <v>95</v>
      </c>
      <c r="I545" s="6"/>
      <c r="J545" s="63"/>
    </row>
    <row r="546" spans="1:10" ht="15.75" x14ac:dyDescent="0.25">
      <c r="A546" s="56" t="s">
        <v>654</v>
      </c>
      <c r="B546" s="121">
        <v>2</v>
      </c>
      <c r="C546" s="118" t="s">
        <v>2373</v>
      </c>
      <c r="D546" s="118"/>
      <c r="E546" s="118"/>
      <c r="F546" s="118"/>
      <c r="G546" s="118"/>
      <c r="H546" s="129">
        <v>114</v>
      </c>
      <c r="I546" s="6"/>
      <c r="J546" s="63"/>
    </row>
    <row r="547" spans="1:10" ht="15.75" x14ac:dyDescent="0.25">
      <c r="A547" s="56" t="s">
        <v>654</v>
      </c>
      <c r="B547" s="121">
        <v>2</v>
      </c>
      <c r="C547" s="118" t="s">
        <v>2374</v>
      </c>
      <c r="D547" s="118"/>
      <c r="E547" s="118"/>
      <c r="F547" s="118"/>
      <c r="G547" s="118"/>
      <c r="H547" s="129">
        <v>156</v>
      </c>
      <c r="I547" s="6"/>
      <c r="J547" s="63"/>
    </row>
    <row r="548" spans="1:10" ht="15.75" x14ac:dyDescent="0.25">
      <c r="A548" s="56" t="s">
        <v>654</v>
      </c>
      <c r="B548" s="121">
        <v>2</v>
      </c>
      <c r="C548" s="118" t="s">
        <v>2375</v>
      </c>
      <c r="D548" s="118"/>
      <c r="E548" s="118"/>
      <c r="F548" s="118"/>
      <c r="G548" s="118"/>
      <c r="H548" s="129">
        <v>130</v>
      </c>
      <c r="I548" s="6"/>
      <c r="J548" s="63"/>
    </row>
    <row r="549" spans="1:10" ht="15.75" x14ac:dyDescent="0.25">
      <c r="A549" s="56" t="s">
        <v>654</v>
      </c>
      <c r="B549" s="121">
        <v>2</v>
      </c>
      <c r="C549" s="118" t="s">
        <v>2376</v>
      </c>
      <c r="D549" s="118"/>
      <c r="E549" s="118"/>
      <c r="F549" s="118"/>
      <c r="G549" s="118"/>
      <c r="H549" s="129">
        <v>234</v>
      </c>
      <c r="I549" s="6"/>
      <c r="J549" s="63"/>
    </row>
    <row r="550" spans="1:10" ht="15.75" x14ac:dyDescent="0.25">
      <c r="A550" s="56" t="s">
        <v>654</v>
      </c>
      <c r="B550" s="121">
        <v>2</v>
      </c>
      <c r="C550" s="118" t="s">
        <v>2377</v>
      </c>
      <c r="D550" s="118"/>
      <c r="E550" s="118"/>
      <c r="F550" s="118"/>
      <c r="G550" s="118"/>
      <c r="H550" s="129">
        <v>145</v>
      </c>
      <c r="I550" s="6"/>
      <c r="J550" s="63"/>
    </row>
    <row r="551" spans="1:10" ht="15.75" x14ac:dyDescent="0.25">
      <c r="A551" s="56" t="s">
        <v>654</v>
      </c>
      <c r="B551" s="121">
        <v>2</v>
      </c>
      <c r="C551" s="118" t="s">
        <v>2378</v>
      </c>
      <c r="D551" s="118"/>
      <c r="E551" s="118"/>
      <c r="F551" s="118"/>
      <c r="G551" s="118"/>
      <c r="H551" s="129">
        <v>120</v>
      </c>
      <c r="I551" s="6"/>
      <c r="J551" s="63"/>
    </row>
    <row r="552" spans="1:10" ht="15.75" x14ac:dyDescent="0.25">
      <c r="A552" s="56" t="s">
        <v>654</v>
      </c>
      <c r="B552" s="121">
        <v>2</v>
      </c>
      <c r="C552" s="118" t="s">
        <v>2379</v>
      </c>
      <c r="D552" s="118"/>
      <c r="E552" s="118"/>
      <c r="F552" s="118"/>
      <c r="G552" s="118"/>
      <c r="H552" s="129">
        <v>162</v>
      </c>
      <c r="I552" s="6"/>
      <c r="J552" s="63"/>
    </row>
    <row r="553" spans="1:10" ht="15.75" x14ac:dyDescent="0.25">
      <c r="A553" s="56" t="s">
        <v>654</v>
      </c>
      <c r="B553" s="121">
        <v>2</v>
      </c>
      <c r="C553" s="118" t="s">
        <v>2380</v>
      </c>
      <c r="D553" s="118"/>
      <c r="E553" s="118"/>
      <c r="F553" s="118"/>
      <c r="G553" s="118"/>
      <c r="H553" s="129">
        <v>132</v>
      </c>
      <c r="I553" s="6"/>
      <c r="J553" s="63"/>
    </row>
    <row r="554" spans="1:10" ht="15.75" x14ac:dyDescent="0.25">
      <c r="A554" s="56" t="s">
        <v>654</v>
      </c>
      <c r="B554" s="121">
        <v>2</v>
      </c>
      <c r="C554" s="118" t="s">
        <v>2381</v>
      </c>
      <c r="D554" s="118"/>
      <c r="E554" s="118"/>
      <c r="F554" s="118"/>
      <c r="G554" s="118"/>
      <c r="H554" s="129">
        <v>225</v>
      </c>
      <c r="I554" s="6"/>
      <c r="J554" s="63"/>
    </row>
    <row r="555" spans="1:10" ht="15.75" x14ac:dyDescent="0.25">
      <c r="A555" s="56" t="s">
        <v>654</v>
      </c>
      <c r="B555" s="121">
        <v>2</v>
      </c>
      <c r="C555" s="118" t="s">
        <v>2382</v>
      </c>
      <c r="D555" s="118"/>
      <c r="E555" s="118"/>
      <c r="F555" s="118"/>
      <c r="G555" s="118"/>
      <c r="H555" s="129">
        <v>300</v>
      </c>
      <c r="I555" s="6"/>
      <c r="J555" s="63"/>
    </row>
    <row r="556" spans="1:10" ht="15.75" x14ac:dyDescent="0.25">
      <c r="A556" s="56" t="s">
        <v>654</v>
      </c>
      <c r="B556" s="121">
        <v>1</v>
      </c>
      <c r="C556" s="118" t="s">
        <v>2383</v>
      </c>
      <c r="D556" s="118"/>
      <c r="E556" s="118"/>
      <c r="F556" s="118"/>
      <c r="G556" s="118"/>
      <c r="H556" s="129">
        <v>62.5</v>
      </c>
      <c r="I556" s="6"/>
      <c r="J556" s="63"/>
    </row>
    <row r="557" spans="1:10" ht="15.75" x14ac:dyDescent="0.25">
      <c r="A557" s="56" t="s">
        <v>654</v>
      </c>
      <c r="B557" s="121">
        <v>2</v>
      </c>
      <c r="C557" s="118" t="s">
        <v>2384</v>
      </c>
      <c r="D557" s="118"/>
      <c r="E557" s="118"/>
      <c r="F557" s="118"/>
      <c r="G557" s="118"/>
      <c r="H557" s="129">
        <v>228</v>
      </c>
      <c r="I557" s="6"/>
      <c r="J557" s="63"/>
    </row>
    <row r="558" spans="1:10" ht="15.75" x14ac:dyDescent="0.25">
      <c r="A558" s="56" t="s">
        <v>654</v>
      </c>
      <c r="B558" s="121">
        <v>2</v>
      </c>
      <c r="C558" s="118" t="s">
        <v>2385</v>
      </c>
      <c r="D558" s="118"/>
      <c r="E558" s="118"/>
      <c r="F558" s="118"/>
      <c r="G558" s="118"/>
      <c r="H558" s="129">
        <v>190</v>
      </c>
      <c r="I558" s="6"/>
      <c r="J558" s="63"/>
    </row>
    <row r="559" spans="1:10" ht="15.75" x14ac:dyDescent="0.25">
      <c r="A559" s="56" t="s">
        <v>654</v>
      </c>
      <c r="B559" s="121">
        <v>2</v>
      </c>
      <c r="C559" s="118" t="s">
        <v>2386</v>
      </c>
      <c r="D559" s="118"/>
      <c r="E559" s="118"/>
      <c r="F559" s="118"/>
      <c r="G559" s="118"/>
      <c r="H559" s="129">
        <v>162</v>
      </c>
      <c r="I559" s="6"/>
      <c r="J559" s="63"/>
    </row>
    <row r="560" spans="1:10" ht="15.75" x14ac:dyDescent="0.25">
      <c r="A560" s="56" t="s">
        <v>654</v>
      </c>
      <c r="B560" s="121">
        <v>2</v>
      </c>
      <c r="C560" s="118" t="s">
        <v>2387</v>
      </c>
      <c r="D560" s="118"/>
      <c r="E560" s="118"/>
      <c r="F560" s="118"/>
      <c r="G560" s="118"/>
      <c r="H560" s="129">
        <v>132</v>
      </c>
      <c r="I560" s="6"/>
      <c r="J560" s="63"/>
    </row>
    <row r="561" spans="1:10" ht="15.75" x14ac:dyDescent="0.25">
      <c r="A561" s="56" t="s">
        <v>654</v>
      </c>
      <c r="B561" s="121">
        <v>2</v>
      </c>
      <c r="C561" s="118" t="s">
        <v>2388</v>
      </c>
      <c r="D561" s="118"/>
      <c r="E561" s="118"/>
      <c r="F561" s="118"/>
      <c r="G561" s="118"/>
      <c r="H561" s="129">
        <v>99</v>
      </c>
      <c r="I561" s="6"/>
      <c r="J561" s="63"/>
    </row>
    <row r="562" spans="1:10" ht="15.75" x14ac:dyDescent="0.25">
      <c r="A562" s="56" t="s">
        <v>654</v>
      </c>
      <c r="B562" s="121">
        <v>2</v>
      </c>
      <c r="C562" s="118" t="s">
        <v>2389</v>
      </c>
      <c r="D562" s="118"/>
      <c r="E562" s="118"/>
      <c r="F562" s="118"/>
      <c r="G562" s="118"/>
      <c r="H562" s="129">
        <v>132</v>
      </c>
      <c r="I562" s="6"/>
      <c r="J562" s="63"/>
    </row>
    <row r="563" spans="1:10" ht="15.75" x14ac:dyDescent="0.25">
      <c r="A563" s="56" t="s">
        <v>654</v>
      </c>
      <c r="B563" s="121">
        <v>2</v>
      </c>
      <c r="C563" s="118" t="s">
        <v>2390</v>
      </c>
      <c r="D563" s="118"/>
      <c r="E563" s="118"/>
      <c r="F563" s="118"/>
      <c r="G563" s="118"/>
      <c r="H563" s="129">
        <v>156</v>
      </c>
      <c r="I563" s="6"/>
      <c r="J563" s="63"/>
    </row>
    <row r="564" spans="1:10" ht="15.75" x14ac:dyDescent="0.25">
      <c r="A564" s="56" t="s">
        <v>654</v>
      </c>
      <c r="B564" s="121">
        <v>2</v>
      </c>
      <c r="C564" s="118" t="s">
        <v>2391</v>
      </c>
      <c r="D564" s="118"/>
      <c r="E564" s="118"/>
      <c r="F564" s="118"/>
      <c r="G564" s="118"/>
      <c r="H564" s="129">
        <v>99</v>
      </c>
      <c r="I564" s="6"/>
      <c r="J564" s="63"/>
    </row>
    <row r="565" spans="1:10" ht="15.75" x14ac:dyDescent="0.25">
      <c r="A565" s="56" t="s">
        <v>654</v>
      </c>
      <c r="B565" s="121">
        <v>2</v>
      </c>
      <c r="C565" s="118" t="s">
        <v>2392</v>
      </c>
      <c r="D565" s="118"/>
      <c r="E565" s="118"/>
      <c r="F565" s="118"/>
      <c r="G565" s="118"/>
      <c r="H565" s="129">
        <v>72</v>
      </c>
      <c r="I565" s="6"/>
      <c r="J565" s="63"/>
    </row>
    <row r="566" spans="1:10" ht="15.75" x14ac:dyDescent="0.25">
      <c r="A566" s="56" t="s">
        <v>654</v>
      </c>
      <c r="B566" s="121">
        <v>2</v>
      </c>
      <c r="C566" s="118" t="s">
        <v>2393</v>
      </c>
      <c r="D566" s="118"/>
      <c r="E566" s="118"/>
      <c r="F566" s="118"/>
      <c r="G566" s="118"/>
      <c r="H566" s="129">
        <v>150</v>
      </c>
      <c r="I566" s="6"/>
      <c r="J566" s="63"/>
    </row>
    <row r="567" spans="1:10" ht="15.75" x14ac:dyDescent="0.25">
      <c r="A567" s="56" t="s">
        <v>654</v>
      </c>
      <c r="B567" s="121">
        <v>2</v>
      </c>
      <c r="C567" s="118" t="s">
        <v>2394</v>
      </c>
      <c r="D567" s="118"/>
      <c r="E567" s="118"/>
      <c r="F567" s="118"/>
      <c r="G567" s="118"/>
      <c r="H567" s="129">
        <v>252</v>
      </c>
      <c r="I567" s="6"/>
      <c r="J567" s="63"/>
    </row>
    <row r="568" spans="1:10" ht="15.75" x14ac:dyDescent="0.25">
      <c r="A568" s="56" t="s">
        <v>654</v>
      </c>
      <c r="B568" s="121">
        <v>2</v>
      </c>
      <c r="C568" s="118" t="s">
        <v>2395</v>
      </c>
      <c r="D568" s="118"/>
      <c r="E568" s="118"/>
      <c r="F568" s="118"/>
      <c r="G568" s="118"/>
      <c r="H568" s="129">
        <v>84</v>
      </c>
      <c r="I568" s="6"/>
      <c r="J568" s="63"/>
    </row>
    <row r="569" spans="1:10" ht="15.75" x14ac:dyDescent="0.25">
      <c r="A569" s="56" t="s">
        <v>654</v>
      </c>
      <c r="B569" s="121">
        <v>2</v>
      </c>
      <c r="C569" s="118" t="s">
        <v>2396</v>
      </c>
      <c r="D569" s="118"/>
      <c r="E569" s="118"/>
      <c r="F569" s="118"/>
      <c r="G569" s="118"/>
      <c r="H569" s="129">
        <v>96</v>
      </c>
      <c r="I569" s="6"/>
      <c r="J569" s="63"/>
    </row>
    <row r="570" spans="1:10" ht="15.75" x14ac:dyDescent="0.25">
      <c r="A570" s="56" t="s">
        <v>654</v>
      </c>
      <c r="B570" s="121">
        <v>2</v>
      </c>
      <c r="C570" s="118" t="s">
        <v>2397</v>
      </c>
      <c r="D570" s="118"/>
      <c r="E570" s="118"/>
      <c r="F570" s="118"/>
      <c r="G570" s="118"/>
      <c r="H570" s="129">
        <v>96</v>
      </c>
      <c r="I570" s="6"/>
      <c r="J570" s="63"/>
    </row>
    <row r="571" spans="1:10" ht="15.75" x14ac:dyDescent="0.25">
      <c r="A571" s="56" t="s">
        <v>654</v>
      </c>
      <c r="B571" s="121">
        <v>2</v>
      </c>
      <c r="C571" s="118" t="s">
        <v>2398</v>
      </c>
      <c r="D571" s="118"/>
      <c r="E571" s="118"/>
      <c r="F571" s="118"/>
      <c r="G571" s="118"/>
      <c r="H571" s="129">
        <v>210</v>
      </c>
      <c r="I571" s="6"/>
      <c r="J571" s="63"/>
    </row>
    <row r="572" spans="1:10" ht="15.75" x14ac:dyDescent="0.25">
      <c r="A572" s="56" t="s">
        <v>654</v>
      </c>
      <c r="B572" s="121">
        <v>2</v>
      </c>
      <c r="C572" s="118" t="s">
        <v>2399</v>
      </c>
      <c r="D572" s="118"/>
      <c r="E572" s="118"/>
      <c r="F572" s="118"/>
      <c r="G572" s="118"/>
      <c r="H572" s="129">
        <v>84</v>
      </c>
      <c r="I572" s="6"/>
      <c r="J572" s="63"/>
    </row>
    <row r="573" spans="1:10" ht="15.75" x14ac:dyDescent="0.25">
      <c r="A573" s="56" t="s">
        <v>654</v>
      </c>
      <c r="B573" s="121">
        <v>2</v>
      </c>
      <c r="C573" s="118" t="s">
        <v>2400</v>
      </c>
      <c r="D573" s="118"/>
      <c r="E573" s="118"/>
      <c r="F573" s="118"/>
      <c r="G573" s="118"/>
      <c r="H573" s="129">
        <v>138</v>
      </c>
      <c r="I573" s="6"/>
      <c r="J573" s="63"/>
    </row>
    <row r="574" spans="1:10" ht="15.75" x14ac:dyDescent="0.25">
      <c r="A574" s="56" t="s">
        <v>654</v>
      </c>
      <c r="B574" s="121">
        <v>2</v>
      </c>
      <c r="C574" s="118" t="s">
        <v>2401</v>
      </c>
      <c r="D574" s="118"/>
      <c r="E574" s="118"/>
      <c r="F574" s="118"/>
      <c r="G574" s="118"/>
      <c r="H574" s="129">
        <v>168</v>
      </c>
      <c r="I574" s="6"/>
      <c r="J574" s="63"/>
    </row>
    <row r="575" spans="1:10" ht="15.75" x14ac:dyDescent="0.25">
      <c r="A575" s="56" t="s">
        <v>654</v>
      </c>
      <c r="B575" s="121">
        <v>2</v>
      </c>
      <c r="C575" s="118" t="s">
        <v>2402</v>
      </c>
      <c r="D575" s="118"/>
      <c r="E575" s="118"/>
      <c r="F575" s="118"/>
      <c r="G575" s="118"/>
      <c r="H575" s="129">
        <v>186</v>
      </c>
      <c r="I575" s="6"/>
      <c r="J575" s="63"/>
    </row>
    <row r="576" spans="1:10" ht="15.75" x14ac:dyDescent="0.25">
      <c r="A576" s="56" t="s">
        <v>654</v>
      </c>
      <c r="B576" s="121">
        <v>2</v>
      </c>
      <c r="C576" s="118" t="s">
        <v>2403</v>
      </c>
      <c r="D576" s="118"/>
      <c r="E576" s="118"/>
      <c r="F576" s="118"/>
      <c r="G576" s="118"/>
      <c r="H576" s="129">
        <v>150</v>
      </c>
      <c r="I576" s="6"/>
      <c r="J576" s="63"/>
    </row>
    <row r="577" spans="1:10" ht="15.75" x14ac:dyDescent="0.25">
      <c r="A577" s="56" t="s">
        <v>654</v>
      </c>
      <c r="B577" s="121">
        <v>2</v>
      </c>
      <c r="C577" s="118" t="s">
        <v>2404</v>
      </c>
      <c r="D577" s="118"/>
      <c r="E577" s="118"/>
      <c r="F577" s="118"/>
      <c r="G577" s="118"/>
      <c r="H577" s="129">
        <v>186</v>
      </c>
      <c r="I577" s="6"/>
      <c r="J577" s="63"/>
    </row>
    <row r="578" spans="1:10" ht="15.75" x14ac:dyDescent="0.25">
      <c r="A578" s="56" t="s">
        <v>654</v>
      </c>
      <c r="B578" s="121">
        <v>2</v>
      </c>
      <c r="C578" s="118" t="s">
        <v>2405</v>
      </c>
      <c r="D578" s="118"/>
      <c r="E578" s="118"/>
      <c r="F578" s="118"/>
      <c r="G578" s="118"/>
      <c r="H578" s="129">
        <v>168</v>
      </c>
      <c r="I578" s="6"/>
      <c r="J578" s="63"/>
    </row>
    <row r="579" spans="1:10" ht="15.75" x14ac:dyDescent="0.25">
      <c r="A579" s="56" t="s">
        <v>654</v>
      </c>
      <c r="B579" s="121">
        <v>2</v>
      </c>
      <c r="C579" s="118" t="s">
        <v>2406</v>
      </c>
      <c r="D579" s="118"/>
      <c r="E579" s="118"/>
      <c r="F579" s="118"/>
      <c r="G579" s="118"/>
      <c r="H579" s="129">
        <v>150</v>
      </c>
      <c r="I579" s="6"/>
      <c r="J579" s="63"/>
    </row>
    <row r="580" spans="1:10" ht="15.75" x14ac:dyDescent="0.25">
      <c r="A580" s="56" t="s">
        <v>654</v>
      </c>
      <c r="B580" s="121">
        <v>2</v>
      </c>
      <c r="C580" s="118" t="s">
        <v>2407</v>
      </c>
      <c r="D580" s="118"/>
      <c r="E580" s="118"/>
      <c r="F580" s="118"/>
      <c r="G580" s="118"/>
      <c r="H580" s="129">
        <v>150</v>
      </c>
      <c r="I580" s="6"/>
      <c r="J580" s="63"/>
    </row>
    <row r="581" spans="1:10" ht="15.75" x14ac:dyDescent="0.25">
      <c r="A581" s="56" t="s">
        <v>654</v>
      </c>
      <c r="B581" s="121">
        <v>2</v>
      </c>
      <c r="C581" s="118" t="s">
        <v>2408</v>
      </c>
      <c r="D581" s="118"/>
      <c r="E581" s="118"/>
      <c r="F581" s="118"/>
      <c r="G581" s="118"/>
      <c r="H581" s="129">
        <v>102</v>
      </c>
      <c r="I581" s="6"/>
      <c r="J581" s="63"/>
    </row>
    <row r="582" spans="1:10" ht="15.75" x14ac:dyDescent="0.25">
      <c r="A582" s="56" t="s">
        <v>654</v>
      </c>
      <c r="B582" s="121">
        <v>2</v>
      </c>
      <c r="C582" s="118" t="s">
        <v>2409</v>
      </c>
      <c r="D582" s="118"/>
      <c r="E582" s="118"/>
      <c r="F582" s="118"/>
      <c r="G582" s="118"/>
      <c r="H582" s="129">
        <v>108</v>
      </c>
      <c r="I582" s="6"/>
      <c r="J582" s="63"/>
    </row>
    <row r="583" spans="1:10" ht="15.75" x14ac:dyDescent="0.25">
      <c r="A583" s="56" t="s">
        <v>654</v>
      </c>
      <c r="B583" s="121">
        <v>2</v>
      </c>
      <c r="C583" s="118" t="s">
        <v>2410</v>
      </c>
      <c r="D583" s="118"/>
      <c r="E583" s="118"/>
      <c r="F583" s="118"/>
      <c r="G583" s="118"/>
      <c r="H583" s="129">
        <v>102</v>
      </c>
      <c r="I583" s="6"/>
      <c r="J583" s="63"/>
    </row>
    <row r="584" spans="1:10" ht="15.75" x14ac:dyDescent="0.25">
      <c r="A584" s="56" t="s">
        <v>654</v>
      </c>
      <c r="B584" s="121">
        <v>2</v>
      </c>
      <c r="C584" s="118" t="s">
        <v>2411</v>
      </c>
      <c r="D584" s="118"/>
      <c r="E584" s="118"/>
      <c r="F584" s="118"/>
      <c r="G584" s="118"/>
      <c r="H584" s="129">
        <v>66</v>
      </c>
      <c r="I584" s="6"/>
      <c r="J584" s="63"/>
    </row>
    <row r="585" spans="1:10" ht="15.75" x14ac:dyDescent="0.25">
      <c r="A585" s="56" t="s">
        <v>654</v>
      </c>
      <c r="B585" s="121">
        <v>2</v>
      </c>
      <c r="C585" s="118" t="s">
        <v>2412</v>
      </c>
      <c r="D585" s="118"/>
      <c r="E585" s="118"/>
      <c r="F585" s="118"/>
      <c r="G585" s="118"/>
      <c r="H585" s="129">
        <v>99</v>
      </c>
      <c r="I585" s="6"/>
      <c r="J585" s="63"/>
    </row>
    <row r="586" spans="1:10" ht="15.75" x14ac:dyDescent="0.25">
      <c r="A586" s="56" t="s">
        <v>654</v>
      </c>
      <c r="B586" s="121">
        <v>2</v>
      </c>
      <c r="C586" s="118" t="s">
        <v>2413</v>
      </c>
      <c r="D586" s="118"/>
      <c r="E586" s="118"/>
      <c r="F586" s="118"/>
      <c r="G586" s="118"/>
      <c r="H586" s="129">
        <v>228</v>
      </c>
      <c r="I586" s="6"/>
      <c r="J586" s="63"/>
    </row>
    <row r="587" spans="1:10" ht="15.75" x14ac:dyDescent="0.25">
      <c r="A587" s="56" t="s">
        <v>654</v>
      </c>
      <c r="B587" s="121">
        <v>2</v>
      </c>
      <c r="C587" s="118" t="s">
        <v>2414</v>
      </c>
      <c r="D587" s="118"/>
      <c r="E587" s="118"/>
      <c r="F587" s="118"/>
      <c r="G587" s="118"/>
      <c r="H587" s="129">
        <v>99</v>
      </c>
      <c r="I587" s="6"/>
      <c r="J587" s="63"/>
    </row>
    <row r="588" spans="1:10" ht="15.75" x14ac:dyDescent="0.25">
      <c r="A588" s="56" t="s">
        <v>654</v>
      </c>
      <c r="B588" s="121">
        <v>2</v>
      </c>
      <c r="C588" s="118" t="s">
        <v>2415</v>
      </c>
      <c r="D588" s="118"/>
      <c r="E588" s="118"/>
      <c r="F588" s="118"/>
      <c r="G588" s="118"/>
      <c r="H588" s="129">
        <v>120</v>
      </c>
      <c r="I588" s="6"/>
      <c r="J588" s="63"/>
    </row>
    <row r="589" spans="1:10" ht="15.75" x14ac:dyDescent="0.25">
      <c r="A589" s="56" t="s">
        <v>654</v>
      </c>
      <c r="B589" s="121">
        <v>2</v>
      </c>
      <c r="C589" s="118" t="s">
        <v>2416</v>
      </c>
      <c r="D589" s="118"/>
      <c r="E589" s="118"/>
      <c r="F589" s="118"/>
      <c r="G589" s="118"/>
      <c r="H589" s="129">
        <v>114</v>
      </c>
      <c r="I589" s="6"/>
      <c r="J589" s="63"/>
    </row>
    <row r="590" spans="1:10" ht="15.75" x14ac:dyDescent="0.25">
      <c r="A590" s="56" t="s">
        <v>654</v>
      </c>
      <c r="B590" s="121">
        <v>2</v>
      </c>
      <c r="C590" s="118" t="s">
        <v>2417</v>
      </c>
      <c r="D590" s="118"/>
      <c r="E590" s="118"/>
      <c r="F590" s="118"/>
      <c r="G590" s="118"/>
      <c r="H590" s="129">
        <v>144</v>
      </c>
      <c r="I590" s="6"/>
      <c r="J590" s="63"/>
    </row>
    <row r="591" spans="1:10" ht="15.75" x14ac:dyDescent="0.25">
      <c r="A591" s="56" t="s">
        <v>654</v>
      </c>
      <c r="B591" s="121">
        <v>2</v>
      </c>
      <c r="C591" s="118" t="s">
        <v>2418</v>
      </c>
      <c r="D591" s="118"/>
      <c r="E591" s="118"/>
      <c r="F591" s="118"/>
      <c r="G591" s="118"/>
      <c r="H591" s="129">
        <v>90</v>
      </c>
      <c r="I591" s="6"/>
      <c r="J591" s="63"/>
    </row>
    <row r="592" spans="1:10" ht="15.75" x14ac:dyDescent="0.25">
      <c r="A592" s="56" t="s">
        <v>654</v>
      </c>
      <c r="B592" s="121">
        <v>2</v>
      </c>
      <c r="C592" s="118" t="s">
        <v>2419</v>
      </c>
      <c r="D592" s="118"/>
      <c r="E592" s="118"/>
      <c r="F592" s="118"/>
      <c r="G592" s="118"/>
      <c r="H592" s="129">
        <v>108</v>
      </c>
      <c r="I592" s="6"/>
      <c r="J592" s="63"/>
    </row>
    <row r="593" spans="1:10" ht="15.75" x14ac:dyDescent="0.25">
      <c r="A593" s="56" t="s">
        <v>654</v>
      </c>
      <c r="B593" s="121">
        <v>2</v>
      </c>
      <c r="C593" s="118" t="s">
        <v>2420</v>
      </c>
      <c r="D593" s="118"/>
      <c r="E593" s="118"/>
      <c r="F593" s="118"/>
      <c r="G593" s="118"/>
      <c r="H593" s="129">
        <v>99</v>
      </c>
      <c r="I593" s="6"/>
      <c r="J593" s="63"/>
    </row>
    <row r="594" spans="1:10" ht="15.75" x14ac:dyDescent="0.25">
      <c r="A594" s="56" t="s">
        <v>654</v>
      </c>
      <c r="B594" s="121">
        <v>2</v>
      </c>
      <c r="C594" s="118" t="s">
        <v>2421</v>
      </c>
      <c r="D594" s="118"/>
      <c r="E594" s="118"/>
      <c r="F594" s="118"/>
      <c r="G594" s="118"/>
      <c r="H594" s="129">
        <v>108</v>
      </c>
      <c r="I594" s="6"/>
      <c r="J594" s="63"/>
    </row>
    <row r="595" spans="1:10" ht="15.75" x14ac:dyDescent="0.25">
      <c r="A595" s="56" t="s">
        <v>654</v>
      </c>
      <c r="B595" s="121">
        <v>2</v>
      </c>
      <c r="C595" s="118" t="s">
        <v>2422</v>
      </c>
      <c r="D595" s="118"/>
      <c r="E595" s="118"/>
      <c r="F595" s="118"/>
      <c r="G595" s="118"/>
      <c r="H595" s="129">
        <v>78</v>
      </c>
      <c r="I595" s="6"/>
      <c r="J595" s="63"/>
    </row>
    <row r="596" spans="1:10" ht="15.75" x14ac:dyDescent="0.25">
      <c r="A596" s="56" t="s">
        <v>654</v>
      </c>
      <c r="B596" s="121">
        <v>2</v>
      </c>
      <c r="C596" s="118" t="s">
        <v>2423</v>
      </c>
      <c r="D596" s="118"/>
      <c r="E596" s="118"/>
      <c r="F596" s="118"/>
      <c r="G596" s="118"/>
      <c r="H596" s="129">
        <v>120</v>
      </c>
      <c r="I596" s="6"/>
      <c r="J596" s="63"/>
    </row>
    <row r="597" spans="1:10" ht="15.75" x14ac:dyDescent="0.25">
      <c r="A597" s="56" t="s">
        <v>654</v>
      </c>
      <c r="B597" s="121">
        <v>2</v>
      </c>
      <c r="C597" s="118" t="s">
        <v>2424</v>
      </c>
      <c r="D597" s="118"/>
      <c r="E597" s="118"/>
      <c r="F597" s="118"/>
      <c r="G597" s="118"/>
      <c r="H597" s="129">
        <v>98.99</v>
      </c>
      <c r="I597" s="6"/>
      <c r="J597" s="63"/>
    </row>
    <row r="598" spans="1:10" ht="15.75" x14ac:dyDescent="0.25">
      <c r="A598" s="56" t="s">
        <v>654</v>
      </c>
      <c r="B598" s="121">
        <v>2</v>
      </c>
      <c r="C598" s="118" t="s">
        <v>2425</v>
      </c>
      <c r="D598" s="118"/>
      <c r="E598" s="118"/>
      <c r="F598" s="118"/>
      <c r="G598" s="118"/>
      <c r="H598" s="129">
        <v>96</v>
      </c>
      <c r="I598" s="6"/>
      <c r="J598" s="63"/>
    </row>
    <row r="599" spans="1:10" ht="15.75" x14ac:dyDescent="0.25">
      <c r="A599" s="56" t="s">
        <v>654</v>
      </c>
      <c r="B599" s="121">
        <v>2</v>
      </c>
      <c r="C599" s="118" t="s">
        <v>2426</v>
      </c>
      <c r="D599" s="118"/>
      <c r="E599" s="118"/>
      <c r="F599" s="118"/>
      <c r="G599" s="118"/>
      <c r="H599" s="129">
        <v>84</v>
      </c>
      <c r="I599" s="6"/>
      <c r="J599" s="63"/>
    </row>
    <row r="600" spans="1:10" ht="15.75" x14ac:dyDescent="0.25">
      <c r="A600" s="56" t="s">
        <v>654</v>
      </c>
      <c r="B600" s="121">
        <v>2</v>
      </c>
      <c r="C600" s="118" t="s">
        <v>2427</v>
      </c>
      <c r="D600" s="118"/>
      <c r="E600" s="118"/>
      <c r="F600" s="118"/>
      <c r="G600" s="118"/>
      <c r="H600" s="129">
        <v>90</v>
      </c>
      <c r="I600" s="6"/>
      <c r="J600" s="63"/>
    </row>
    <row r="601" spans="1:10" ht="15.75" x14ac:dyDescent="0.25">
      <c r="A601" s="56" t="s">
        <v>654</v>
      </c>
      <c r="B601" s="121">
        <v>2</v>
      </c>
      <c r="C601" s="118" t="s">
        <v>2428</v>
      </c>
      <c r="D601" s="118"/>
      <c r="E601" s="118"/>
      <c r="F601" s="118"/>
      <c r="G601" s="118"/>
      <c r="H601" s="129">
        <v>144</v>
      </c>
      <c r="I601" s="6"/>
      <c r="J601" s="63"/>
    </row>
    <row r="602" spans="1:10" ht="15.75" x14ac:dyDescent="0.25">
      <c r="A602" s="56" t="s">
        <v>654</v>
      </c>
      <c r="B602" s="121">
        <v>2</v>
      </c>
      <c r="C602" s="118" t="s">
        <v>2429</v>
      </c>
      <c r="D602" s="118"/>
      <c r="E602" s="118"/>
      <c r="F602" s="118"/>
      <c r="G602" s="118"/>
      <c r="H602" s="129">
        <v>186</v>
      </c>
      <c r="I602" s="6"/>
      <c r="J602" s="63"/>
    </row>
    <row r="603" spans="1:10" ht="15.75" x14ac:dyDescent="0.25">
      <c r="A603" s="56" t="s">
        <v>654</v>
      </c>
      <c r="B603" s="121">
        <v>2</v>
      </c>
      <c r="C603" s="118" t="s">
        <v>2430</v>
      </c>
      <c r="D603" s="118"/>
      <c r="E603" s="118"/>
      <c r="F603" s="118"/>
      <c r="G603" s="118"/>
      <c r="H603" s="129">
        <v>99</v>
      </c>
      <c r="I603" s="6"/>
      <c r="J603" s="63"/>
    </row>
    <row r="604" spans="1:10" ht="15.75" x14ac:dyDescent="0.25">
      <c r="A604" s="56" t="s">
        <v>654</v>
      </c>
      <c r="B604" s="121">
        <v>2</v>
      </c>
      <c r="C604" s="118" t="s">
        <v>2431</v>
      </c>
      <c r="D604" s="118"/>
      <c r="E604" s="118"/>
      <c r="F604" s="118"/>
      <c r="G604" s="118"/>
      <c r="H604" s="129">
        <v>132</v>
      </c>
      <c r="I604" s="6"/>
      <c r="J604" s="63"/>
    </row>
    <row r="605" spans="1:10" ht="15.75" x14ac:dyDescent="0.25">
      <c r="A605" s="56" t="s">
        <v>654</v>
      </c>
      <c r="B605" s="121">
        <v>2</v>
      </c>
      <c r="C605" s="118" t="s">
        <v>2432</v>
      </c>
      <c r="D605" s="118"/>
      <c r="E605" s="118"/>
      <c r="F605" s="118"/>
      <c r="G605" s="118"/>
      <c r="H605" s="129">
        <v>204</v>
      </c>
      <c r="I605" s="6"/>
      <c r="J605" s="63"/>
    </row>
    <row r="606" spans="1:10" ht="15.75" x14ac:dyDescent="0.25">
      <c r="A606" s="56" t="s">
        <v>654</v>
      </c>
      <c r="B606" s="121">
        <v>2</v>
      </c>
      <c r="C606" s="118" t="s">
        <v>2433</v>
      </c>
      <c r="D606" s="118"/>
      <c r="E606" s="118"/>
      <c r="F606" s="118"/>
      <c r="G606" s="118"/>
      <c r="H606" s="129">
        <v>192</v>
      </c>
      <c r="I606" s="6"/>
      <c r="J606" s="63"/>
    </row>
    <row r="607" spans="1:10" ht="15.75" x14ac:dyDescent="0.25">
      <c r="A607" s="56" t="s">
        <v>654</v>
      </c>
      <c r="B607" s="121">
        <v>2</v>
      </c>
      <c r="C607" s="118" t="s">
        <v>2434</v>
      </c>
      <c r="D607" s="118"/>
      <c r="E607" s="118"/>
      <c r="F607" s="118"/>
      <c r="G607" s="118"/>
      <c r="H607" s="129">
        <v>120</v>
      </c>
      <c r="I607" s="6"/>
      <c r="J607" s="63"/>
    </row>
    <row r="608" spans="1:10" ht="15.75" x14ac:dyDescent="0.25">
      <c r="A608" s="56" t="s">
        <v>654</v>
      </c>
      <c r="B608" s="121">
        <v>1</v>
      </c>
      <c r="C608" s="118" t="s">
        <v>2435</v>
      </c>
      <c r="D608" s="118"/>
      <c r="E608" s="118"/>
      <c r="F608" s="118"/>
      <c r="G608" s="118"/>
      <c r="H608" s="129">
        <v>84</v>
      </c>
      <c r="I608" s="6"/>
      <c r="J608" s="63"/>
    </row>
    <row r="609" spans="1:10" ht="15.75" x14ac:dyDescent="0.25">
      <c r="A609" s="56" t="s">
        <v>654</v>
      </c>
      <c r="B609" s="121">
        <v>2</v>
      </c>
      <c r="C609" s="118" t="s">
        <v>2436</v>
      </c>
      <c r="D609" s="118"/>
      <c r="E609" s="118"/>
      <c r="F609" s="118"/>
      <c r="G609" s="118"/>
      <c r="H609" s="129">
        <v>114</v>
      </c>
      <c r="I609" s="6"/>
      <c r="J609" s="63"/>
    </row>
    <row r="610" spans="1:10" ht="15.75" x14ac:dyDescent="0.25">
      <c r="A610" s="56" t="s">
        <v>654</v>
      </c>
      <c r="B610" s="121">
        <v>2</v>
      </c>
      <c r="C610" s="118" t="s">
        <v>2437</v>
      </c>
      <c r="D610" s="118"/>
      <c r="E610" s="118"/>
      <c r="F610" s="118"/>
      <c r="G610" s="118"/>
      <c r="H610" s="129">
        <v>192</v>
      </c>
      <c r="I610" s="6"/>
      <c r="J610" s="63"/>
    </row>
    <row r="611" spans="1:10" ht="15.75" x14ac:dyDescent="0.25">
      <c r="A611" s="56" t="s">
        <v>654</v>
      </c>
      <c r="B611" s="121">
        <v>2</v>
      </c>
      <c r="C611" s="118" t="s">
        <v>2438</v>
      </c>
      <c r="D611" s="118"/>
      <c r="E611" s="118"/>
      <c r="F611" s="118"/>
      <c r="G611" s="118"/>
      <c r="H611" s="129">
        <v>60</v>
      </c>
      <c r="I611" s="6"/>
      <c r="J611" s="63"/>
    </row>
    <row r="612" spans="1:10" ht="15.75" x14ac:dyDescent="0.25">
      <c r="A612" s="56" t="s">
        <v>654</v>
      </c>
      <c r="B612" s="121">
        <v>2</v>
      </c>
      <c r="C612" s="118" t="s">
        <v>2439</v>
      </c>
      <c r="D612" s="118"/>
      <c r="E612" s="118"/>
      <c r="F612" s="118"/>
      <c r="G612" s="118"/>
      <c r="H612" s="129">
        <v>264</v>
      </c>
      <c r="I612" s="6"/>
      <c r="J612" s="63"/>
    </row>
    <row r="613" spans="1:10" ht="15.75" x14ac:dyDescent="0.25">
      <c r="A613" s="56" t="s">
        <v>654</v>
      </c>
      <c r="B613" s="121">
        <v>2</v>
      </c>
      <c r="C613" s="118" t="s">
        <v>2440</v>
      </c>
      <c r="D613" s="118"/>
      <c r="E613" s="118"/>
      <c r="F613" s="118"/>
      <c r="G613" s="118"/>
      <c r="H613" s="129">
        <v>99</v>
      </c>
      <c r="I613" s="6"/>
      <c r="J613" s="63"/>
    </row>
    <row r="614" spans="1:10" ht="15.75" x14ac:dyDescent="0.25">
      <c r="A614" s="56" t="s">
        <v>654</v>
      </c>
      <c r="B614" s="121">
        <v>2</v>
      </c>
      <c r="C614" s="118" t="s">
        <v>2441</v>
      </c>
      <c r="D614" s="118"/>
      <c r="E614" s="118"/>
      <c r="F614" s="118"/>
      <c r="G614" s="118"/>
      <c r="H614" s="129">
        <v>198</v>
      </c>
      <c r="I614" s="6"/>
      <c r="J614" s="63"/>
    </row>
    <row r="615" spans="1:10" ht="15.75" x14ac:dyDescent="0.25">
      <c r="A615" s="56" t="s">
        <v>654</v>
      </c>
      <c r="B615" s="121">
        <v>2</v>
      </c>
      <c r="C615" s="118" t="s">
        <v>2442</v>
      </c>
      <c r="D615" s="118"/>
      <c r="E615" s="118"/>
      <c r="F615" s="118"/>
      <c r="G615" s="118"/>
      <c r="H615" s="129">
        <v>114</v>
      </c>
      <c r="I615" s="6"/>
      <c r="J615" s="63"/>
    </row>
    <row r="616" spans="1:10" ht="15.75" x14ac:dyDescent="0.25">
      <c r="A616" s="56" t="s">
        <v>654</v>
      </c>
      <c r="B616" s="121">
        <v>2</v>
      </c>
      <c r="C616" s="118" t="s">
        <v>2443</v>
      </c>
      <c r="D616" s="118"/>
      <c r="E616" s="118"/>
      <c r="F616" s="118"/>
      <c r="G616" s="118"/>
      <c r="H616" s="129">
        <v>222</v>
      </c>
      <c r="I616" s="6"/>
      <c r="J616" s="63"/>
    </row>
    <row r="617" spans="1:10" ht="15.75" x14ac:dyDescent="0.25">
      <c r="A617" s="56" t="s">
        <v>654</v>
      </c>
      <c r="B617" s="121">
        <v>2</v>
      </c>
      <c r="C617" s="118" t="s">
        <v>2444</v>
      </c>
      <c r="D617" s="118"/>
      <c r="E617" s="118"/>
      <c r="F617" s="118"/>
      <c r="G617" s="118"/>
      <c r="H617" s="129">
        <v>168</v>
      </c>
      <c r="I617" s="6"/>
      <c r="J617" s="63"/>
    </row>
    <row r="618" spans="1:10" ht="15.75" x14ac:dyDescent="0.25">
      <c r="A618" s="56" t="s">
        <v>654</v>
      </c>
      <c r="B618" s="121">
        <v>2</v>
      </c>
      <c r="C618" s="118" t="s">
        <v>2445</v>
      </c>
      <c r="D618" s="118"/>
      <c r="E618" s="118"/>
      <c r="F618" s="118"/>
      <c r="G618" s="118"/>
      <c r="H618" s="129">
        <v>156</v>
      </c>
      <c r="I618" s="6"/>
      <c r="J618" s="63"/>
    </row>
    <row r="619" spans="1:10" ht="15.75" x14ac:dyDescent="0.25">
      <c r="A619" s="56" t="s">
        <v>654</v>
      </c>
      <c r="B619" s="121">
        <v>2</v>
      </c>
      <c r="C619" s="118" t="s">
        <v>2446</v>
      </c>
      <c r="D619" s="118"/>
      <c r="E619" s="118"/>
      <c r="F619" s="118"/>
      <c r="G619" s="118"/>
      <c r="H619" s="129">
        <v>40</v>
      </c>
      <c r="I619" s="6"/>
      <c r="J619" s="63"/>
    </row>
    <row r="620" spans="1:10" ht="15.75" x14ac:dyDescent="0.25">
      <c r="A620" s="56" t="s">
        <v>654</v>
      </c>
      <c r="B620" s="121">
        <v>2</v>
      </c>
      <c r="C620" s="118" t="s">
        <v>2447</v>
      </c>
      <c r="D620" s="118"/>
      <c r="E620" s="118"/>
      <c r="F620" s="118"/>
      <c r="G620" s="118"/>
      <c r="H620" s="129">
        <v>99.01</v>
      </c>
      <c r="I620" s="6"/>
      <c r="J620" s="63"/>
    </row>
    <row r="621" spans="1:10" ht="15.75" x14ac:dyDescent="0.25">
      <c r="A621" s="56" t="s">
        <v>654</v>
      </c>
      <c r="B621" s="121">
        <v>2</v>
      </c>
      <c r="C621" s="118" t="s">
        <v>2448</v>
      </c>
      <c r="D621" s="118"/>
      <c r="E621" s="118"/>
      <c r="F621" s="118"/>
      <c r="G621" s="118"/>
      <c r="H621" s="129">
        <v>180</v>
      </c>
      <c r="I621" s="6"/>
      <c r="J621" s="63"/>
    </row>
    <row r="622" spans="1:10" ht="15.75" x14ac:dyDescent="0.25">
      <c r="A622" s="56" t="s">
        <v>654</v>
      </c>
      <c r="B622" s="121">
        <v>2</v>
      </c>
      <c r="C622" s="118" t="s">
        <v>2449</v>
      </c>
      <c r="D622" s="118"/>
      <c r="E622" s="118"/>
      <c r="F622" s="118"/>
      <c r="G622" s="118"/>
      <c r="H622" s="129">
        <v>120</v>
      </c>
      <c r="I622" s="6"/>
      <c r="J622" s="63"/>
    </row>
    <row r="623" spans="1:10" ht="15.75" x14ac:dyDescent="0.25">
      <c r="A623" s="56" t="s">
        <v>654</v>
      </c>
      <c r="B623" s="121">
        <v>2</v>
      </c>
      <c r="C623" s="118" t="s">
        <v>2450</v>
      </c>
      <c r="D623" s="118"/>
      <c r="E623" s="118"/>
      <c r="F623" s="118"/>
      <c r="G623" s="118"/>
      <c r="H623" s="129">
        <v>168</v>
      </c>
      <c r="I623" s="6"/>
      <c r="J623" s="63"/>
    </row>
    <row r="624" spans="1:10" ht="15.75" x14ac:dyDescent="0.25">
      <c r="A624" s="56" t="s">
        <v>654</v>
      </c>
      <c r="B624" s="121">
        <v>2</v>
      </c>
      <c r="C624" s="118" t="s">
        <v>2451</v>
      </c>
      <c r="D624" s="118"/>
      <c r="E624" s="118"/>
      <c r="F624" s="118"/>
      <c r="G624" s="118"/>
      <c r="H624" s="129">
        <v>238.8</v>
      </c>
      <c r="I624" s="6"/>
      <c r="J624" s="63"/>
    </row>
    <row r="625" spans="1:10" ht="15.75" x14ac:dyDescent="0.25">
      <c r="A625" s="56" t="s">
        <v>654</v>
      </c>
      <c r="B625" s="121">
        <v>2</v>
      </c>
      <c r="C625" s="118" t="s">
        <v>2452</v>
      </c>
      <c r="D625" s="118"/>
      <c r="E625" s="118"/>
      <c r="F625" s="118"/>
      <c r="G625" s="118"/>
      <c r="H625" s="129">
        <v>144</v>
      </c>
      <c r="I625" s="6"/>
      <c r="J625" s="63"/>
    </row>
    <row r="626" spans="1:10" ht="15.75" x14ac:dyDescent="0.25">
      <c r="A626" s="56" t="s">
        <v>654</v>
      </c>
      <c r="B626" s="121">
        <v>2</v>
      </c>
      <c r="C626" s="118" t="s">
        <v>2453</v>
      </c>
      <c r="D626" s="118"/>
      <c r="E626" s="118"/>
      <c r="F626" s="118"/>
      <c r="G626" s="118"/>
      <c r="H626" s="129">
        <v>99</v>
      </c>
      <c r="I626" s="6"/>
      <c r="J626" s="63"/>
    </row>
    <row r="627" spans="1:10" ht="15.75" x14ac:dyDescent="0.25">
      <c r="A627" s="56" t="s">
        <v>654</v>
      </c>
      <c r="B627" s="121">
        <v>2</v>
      </c>
      <c r="C627" s="118" t="s">
        <v>2454</v>
      </c>
      <c r="D627" s="118"/>
      <c r="E627" s="118"/>
      <c r="F627" s="118"/>
      <c r="G627" s="118"/>
      <c r="H627" s="129">
        <v>99.6</v>
      </c>
      <c r="I627" s="6"/>
      <c r="J627" s="63"/>
    </row>
    <row r="628" spans="1:10" ht="15.75" x14ac:dyDescent="0.25">
      <c r="A628" s="56" t="s">
        <v>654</v>
      </c>
      <c r="B628" s="121">
        <v>2</v>
      </c>
      <c r="C628" s="118" t="s">
        <v>2455</v>
      </c>
      <c r="D628" s="118"/>
      <c r="E628" s="118"/>
      <c r="F628" s="118"/>
      <c r="G628" s="118"/>
      <c r="H628" s="129">
        <v>150</v>
      </c>
      <c r="I628" s="6"/>
      <c r="J628" s="63"/>
    </row>
    <row r="629" spans="1:10" ht="15.75" x14ac:dyDescent="0.25">
      <c r="A629" s="56" t="s">
        <v>654</v>
      </c>
      <c r="B629" s="121">
        <v>2</v>
      </c>
      <c r="C629" s="118" t="s">
        <v>2456</v>
      </c>
      <c r="D629" s="118"/>
      <c r="E629" s="118"/>
      <c r="F629" s="118"/>
      <c r="G629" s="118"/>
      <c r="H629" s="129">
        <v>90</v>
      </c>
      <c r="I629" s="6"/>
      <c r="J629" s="63"/>
    </row>
    <row r="630" spans="1:10" ht="15.75" x14ac:dyDescent="0.25">
      <c r="A630" s="56" t="s">
        <v>654</v>
      </c>
      <c r="B630" s="121">
        <v>2</v>
      </c>
      <c r="C630" s="118" t="s">
        <v>2457</v>
      </c>
      <c r="D630" s="118"/>
      <c r="E630" s="118"/>
      <c r="F630" s="118"/>
      <c r="G630" s="118"/>
      <c r="H630" s="129">
        <v>114</v>
      </c>
      <c r="I630" s="6"/>
      <c r="J630" s="63"/>
    </row>
    <row r="631" spans="1:10" ht="15.75" x14ac:dyDescent="0.25">
      <c r="A631" s="56" t="s">
        <v>654</v>
      </c>
      <c r="B631" s="121">
        <v>2</v>
      </c>
      <c r="C631" s="118" t="s">
        <v>2458</v>
      </c>
      <c r="D631" s="118"/>
      <c r="E631" s="118"/>
      <c r="F631" s="118"/>
      <c r="G631" s="118"/>
      <c r="H631" s="129">
        <v>180</v>
      </c>
      <c r="I631" s="6"/>
      <c r="J631" s="63"/>
    </row>
    <row r="632" spans="1:10" ht="15.75" x14ac:dyDescent="0.25">
      <c r="A632" s="56" t="s">
        <v>654</v>
      </c>
      <c r="B632" s="121">
        <v>2</v>
      </c>
      <c r="C632" s="118" t="s">
        <v>2459</v>
      </c>
      <c r="D632" s="118"/>
      <c r="E632" s="118"/>
      <c r="F632" s="118"/>
      <c r="G632" s="118"/>
      <c r="H632" s="129">
        <v>118.8</v>
      </c>
      <c r="I632" s="6"/>
      <c r="J632" s="63"/>
    </row>
    <row r="633" spans="1:10" ht="15.75" x14ac:dyDescent="0.25">
      <c r="A633" s="56" t="s">
        <v>654</v>
      </c>
      <c r="B633" s="121">
        <v>2</v>
      </c>
      <c r="C633" s="118" t="s">
        <v>2460</v>
      </c>
      <c r="D633" s="118"/>
      <c r="E633" s="118"/>
      <c r="F633" s="118"/>
      <c r="G633" s="118"/>
      <c r="H633" s="129">
        <v>132</v>
      </c>
      <c r="I633" s="6"/>
      <c r="J633" s="63"/>
    </row>
    <row r="634" spans="1:10" ht="15.75" x14ac:dyDescent="0.25">
      <c r="A634" s="56" t="s">
        <v>654</v>
      </c>
      <c r="B634" s="121">
        <v>2</v>
      </c>
      <c r="C634" s="118" t="s">
        <v>2461</v>
      </c>
      <c r="D634" s="118"/>
      <c r="E634" s="118"/>
      <c r="F634" s="118"/>
      <c r="G634" s="118"/>
      <c r="H634" s="129">
        <v>96</v>
      </c>
      <c r="I634" s="6"/>
      <c r="J634" s="63"/>
    </row>
    <row r="635" spans="1:10" ht="15.75" x14ac:dyDescent="0.25">
      <c r="A635" s="56" t="s">
        <v>654</v>
      </c>
      <c r="B635" s="121">
        <v>2</v>
      </c>
      <c r="C635" s="118" t="s">
        <v>2462</v>
      </c>
      <c r="D635" s="118"/>
      <c r="E635" s="118"/>
      <c r="F635" s="118"/>
      <c r="G635" s="118"/>
      <c r="H635" s="129">
        <v>90</v>
      </c>
      <c r="I635" s="6"/>
      <c r="J635" s="63"/>
    </row>
    <row r="636" spans="1:10" ht="15.75" x14ac:dyDescent="0.25">
      <c r="A636" s="56" t="s">
        <v>654</v>
      </c>
      <c r="B636" s="121">
        <v>2</v>
      </c>
      <c r="C636" s="118" t="s">
        <v>2463</v>
      </c>
      <c r="D636" s="118"/>
      <c r="E636" s="118"/>
      <c r="F636" s="118"/>
      <c r="G636" s="118"/>
      <c r="H636" s="129">
        <v>78</v>
      </c>
      <c r="I636" s="6"/>
      <c r="J636" s="63"/>
    </row>
    <row r="637" spans="1:10" ht="15.75" x14ac:dyDescent="0.25">
      <c r="A637" s="56" t="s">
        <v>654</v>
      </c>
      <c r="B637" s="121">
        <v>2</v>
      </c>
      <c r="C637" s="118" t="s">
        <v>2464</v>
      </c>
      <c r="D637" s="118"/>
      <c r="E637" s="118"/>
      <c r="F637" s="118"/>
      <c r="G637" s="118"/>
      <c r="H637" s="129">
        <v>114</v>
      </c>
      <c r="I637" s="6"/>
      <c r="J637" s="63"/>
    </row>
    <row r="638" spans="1:10" ht="15.75" x14ac:dyDescent="0.25">
      <c r="A638" s="56" t="s">
        <v>654</v>
      </c>
      <c r="B638" s="121">
        <v>2</v>
      </c>
      <c r="C638" s="118" t="s">
        <v>2465</v>
      </c>
      <c r="D638" s="118"/>
      <c r="E638" s="118"/>
      <c r="F638" s="118"/>
      <c r="G638" s="118"/>
      <c r="H638" s="129">
        <v>116.4</v>
      </c>
      <c r="I638" s="6"/>
      <c r="J638" s="63"/>
    </row>
    <row r="639" spans="1:10" ht="15.75" x14ac:dyDescent="0.25">
      <c r="A639" s="56" t="s">
        <v>654</v>
      </c>
      <c r="B639" s="121">
        <v>2</v>
      </c>
      <c r="C639" s="118" t="s">
        <v>2466</v>
      </c>
      <c r="D639" s="118"/>
      <c r="E639" s="118"/>
      <c r="F639" s="118"/>
      <c r="G639" s="118"/>
      <c r="H639" s="129">
        <v>156</v>
      </c>
      <c r="I639" s="6"/>
      <c r="J639" s="63"/>
    </row>
    <row r="640" spans="1:10" ht="15.75" x14ac:dyDescent="0.25">
      <c r="A640" s="56" t="s">
        <v>654</v>
      </c>
      <c r="B640" s="121">
        <v>2</v>
      </c>
      <c r="C640" s="118" t="s">
        <v>2467</v>
      </c>
      <c r="D640" s="118"/>
      <c r="E640" s="118"/>
      <c r="F640" s="118"/>
      <c r="G640" s="118"/>
      <c r="H640" s="129">
        <v>180</v>
      </c>
      <c r="I640" s="6"/>
      <c r="J640" s="63"/>
    </row>
    <row r="641" spans="1:10" ht="15.75" x14ac:dyDescent="0.25">
      <c r="A641" s="56" t="s">
        <v>654</v>
      </c>
      <c r="B641" s="121">
        <v>2</v>
      </c>
      <c r="C641" s="118" t="s">
        <v>2620</v>
      </c>
      <c r="D641" s="118"/>
      <c r="E641" s="119"/>
      <c r="F641" s="118"/>
      <c r="G641" s="117"/>
      <c r="H641" s="132">
        <v>78</v>
      </c>
      <c r="I641" s="6"/>
      <c r="J641" s="63"/>
    </row>
    <row r="642" spans="1:10" ht="15.75" x14ac:dyDescent="0.25">
      <c r="A642" s="56" t="s">
        <v>654</v>
      </c>
      <c r="B642" s="133">
        <v>2</v>
      </c>
      <c r="C642" s="117" t="s">
        <v>2621</v>
      </c>
      <c r="D642" s="117"/>
      <c r="E642" s="117"/>
      <c r="F642" s="117"/>
      <c r="G642" s="117"/>
      <c r="H642" s="132">
        <v>60</v>
      </c>
      <c r="I642" s="6"/>
      <c r="J642" s="63"/>
    </row>
    <row r="643" spans="1:10" ht="15.75" x14ac:dyDescent="0.25">
      <c r="A643" s="56" t="s">
        <v>654</v>
      </c>
      <c r="B643" s="121">
        <v>2</v>
      </c>
      <c r="C643" s="118" t="s">
        <v>2468</v>
      </c>
      <c r="D643" s="118"/>
      <c r="E643" s="118"/>
      <c r="F643" s="118"/>
      <c r="G643" s="118"/>
      <c r="H643" s="129">
        <v>96</v>
      </c>
      <c r="I643" s="6"/>
      <c r="J643" s="63"/>
    </row>
    <row r="644" spans="1:10" ht="15.75" x14ac:dyDescent="0.25">
      <c r="A644" s="56" t="s">
        <v>654</v>
      </c>
      <c r="B644" s="121">
        <v>2</v>
      </c>
      <c r="C644" s="118" t="s">
        <v>2469</v>
      </c>
      <c r="D644" s="118"/>
      <c r="E644" s="118"/>
      <c r="F644" s="118"/>
      <c r="G644" s="118"/>
      <c r="H644" s="129">
        <v>90</v>
      </c>
      <c r="I644" s="6"/>
      <c r="J644" s="63"/>
    </row>
    <row r="645" spans="1:10" ht="15.75" x14ac:dyDescent="0.25">
      <c r="A645" s="56" t="s">
        <v>654</v>
      </c>
      <c r="B645" s="121">
        <v>2</v>
      </c>
      <c r="C645" s="118" t="s">
        <v>2470</v>
      </c>
      <c r="D645" s="118"/>
      <c r="E645" s="118"/>
      <c r="F645" s="118"/>
      <c r="G645" s="118"/>
      <c r="H645" s="129">
        <v>56.4</v>
      </c>
      <c r="I645" s="6"/>
      <c r="J645" s="63"/>
    </row>
    <row r="646" spans="1:10" ht="15.75" x14ac:dyDescent="0.25">
      <c r="A646" s="56" t="s">
        <v>654</v>
      </c>
      <c r="B646" s="121">
        <v>2</v>
      </c>
      <c r="C646" s="118" t="s">
        <v>2471</v>
      </c>
      <c r="D646" s="118"/>
      <c r="E646" s="118"/>
      <c r="F646" s="118"/>
      <c r="G646" s="118"/>
      <c r="H646" s="129">
        <v>114</v>
      </c>
      <c r="I646" s="6"/>
      <c r="J646" s="63"/>
    </row>
    <row r="647" spans="1:10" ht="15.75" x14ac:dyDescent="0.25">
      <c r="A647" s="56" t="s">
        <v>654</v>
      </c>
      <c r="B647" s="121">
        <v>2</v>
      </c>
      <c r="C647" s="118" t="s">
        <v>2472</v>
      </c>
      <c r="D647" s="118"/>
      <c r="E647" s="118"/>
      <c r="F647" s="118"/>
      <c r="G647" s="118"/>
      <c r="H647" s="129">
        <v>84</v>
      </c>
      <c r="I647" s="6"/>
      <c r="J647" s="63"/>
    </row>
    <row r="648" spans="1:10" ht="15.75" x14ac:dyDescent="0.25">
      <c r="A648" s="56" t="s">
        <v>654</v>
      </c>
      <c r="B648" s="121">
        <v>2</v>
      </c>
      <c r="C648" s="118" t="s">
        <v>2473</v>
      </c>
      <c r="D648" s="118"/>
      <c r="E648" s="118"/>
      <c r="F648" s="118"/>
      <c r="G648" s="118"/>
      <c r="H648" s="129">
        <v>138</v>
      </c>
      <c r="I648" s="6"/>
      <c r="J648" s="63"/>
    </row>
    <row r="649" spans="1:10" ht="15.75" x14ac:dyDescent="0.25">
      <c r="A649" s="56" t="s">
        <v>654</v>
      </c>
      <c r="B649" s="121">
        <v>2</v>
      </c>
      <c r="C649" s="118" t="s">
        <v>2474</v>
      </c>
      <c r="D649" s="118"/>
      <c r="E649" s="118"/>
      <c r="F649" s="118"/>
      <c r="G649" s="118"/>
      <c r="H649" s="129">
        <v>118.8</v>
      </c>
      <c r="I649" s="6"/>
      <c r="J649" s="63"/>
    </row>
    <row r="650" spans="1:10" ht="15.75" x14ac:dyDescent="0.25">
      <c r="A650" s="56" t="s">
        <v>654</v>
      </c>
      <c r="B650" s="121">
        <v>2</v>
      </c>
      <c r="C650" s="118" t="s">
        <v>2475</v>
      </c>
      <c r="D650" s="118"/>
      <c r="E650" s="118"/>
      <c r="F650" s="118"/>
      <c r="G650" s="118"/>
      <c r="H650" s="129">
        <v>96</v>
      </c>
      <c r="I650" s="6"/>
      <c r="J650" s="63"/>
    </row>
    <row r="651" spans="1:10" ht="15.75" x14ac:dyDescent="0.25">
      <c r="A651" s="56" t="s">
        <v>654</v>
      </c>
      <c r="B651" s="121">
        <v>2</v>
      </c>
      <c r="C651" s="118" t="s">
        <v>2476</v>
      </c>
      <c r="D651" s="118"/>
      <c r="E651" s="118"/>
      <c r="F651" s="118"/>
      <c r="G651" s="118"/>
      <c r="H651" s="129">
        <v>96</v>
      </c>
      <c r="I651" s="6"/>
      <c r="J651" s="63"/>
    </row>
    <row r="652" spans="1:10" ht="15.75" x14ac:dyDescent="0.25">
      <c r="A652" s="56" t="s">
        <v>654</v>
      </c>
      <c r="B652" s="121">
        <v>2</v>
      </c>
      <c r="C652" s="118" t="s">
        <v>2477</v>
      </c>
      <c r="D652" s="118"/>
      <c r="E652" s="118"/>
      <c r="F652" s="118"/>
      <c r="G652" s="118"/>
      <c r="H652" s="129">
        <v>43.2</v>
      </c>
      <c r="I652" s="6"/>
      <c r="J652" s="63"/>
    </row>
    <row r="653" spans="1:10" ht="15.75" x14ac:dyDescent="0.25">
      <c r="A653" s="56" t="s">
        <v>654</v>
      </c>
      <c r="B653" s="121">
        <v>2</v>
      </c>
      <c r="C653" s="118" t="s">
        <v>2478</v>
      </c>
      <c r="D653" s="118"/>
      <c r="E653" s="118"/>
      <c r="F653" s="118"/>
      <c r="G653" s="118"/>
      <c r="H653" s="129">
        <v>118.8</v>
      </c>
      <c r="I653" s="6"/>
      <c r="J653" s="63"/>
    </row>
    <row r="654" spans="1:10" ht="15.75" x14ac:dyDescent="0.25">
      <c r="A654" s="56" t="s">
        <v>654</v>
      </c>
      <c r="B654" s="121">
        <v>2</v>
      </c>
      <c r="C654" s="118" t="s">
        <v>2479</v>
      </c>
      <c r="D654" s="118"/>
      <c r="E654" s="118"/>
      <c r="F654" s="118"/>
      <c r="G654" s="118"/>
      <c r="H654" s="129">
        <v>210</v>
      </c>
      <c r="I654" s="6"/>
      <c r="J654" s="63"/>
    </row>
    <row r="655" spans="1:10" ht="15.75" x14ac:dyDescent="0.25">
      <c r="A655" s="56" t="s">
        <v>654</v>
      </c>
      <c r="B655" s="121">
        <v>2</v>
      </c>
      <c r="C655" s="118" t="s">
        <v>2480</v>
      </c>
      <c r="D655" s="118"/>
      <c r="E655" s="118"/>
      <c r="F655" s="118"/>
      <c r="G655" s="118"/>
      <c r="H655" s="129">
        <v>108</v>
      </c>
      <c r="I655" s="6"/>
      <c r="J655" s="63"/>
    </row>
    <row r="656" spans="1:10" ht="15.75" x14ac:dyDescent="0.25">
      <c r="A656" s="56" t="s">
        <v>654</v>
      </c>
      <c r="B656" s="121">
        <v>2</v>
      </c>
      <c r="C656" s="118" t="s">
        <v>2481</v>
      </c>
      <c r="D656" s="118"/>
      <c r="E656" s="118"/>
      <c r="F656" s="118"/>
      <c r="G656" s="118"/>
      <c r="H656" s="129">
        <v>118.8</v>
      </c>
      <c r="I656" s="6"/>
      <c r="J656" s="63"/>
    </row>
    <row r="657" spans="1:10" ht="15.75" x14ac:dyDescent="0.25">
      <c r="A657" s="56" t="s">
        <v>654</v>
      </c>
      <c r="B657" s="121">
        <v>2</v>
      </c>
      <c r="C657" s="118" t="s">
        <v>2482</v>
      </c>
      <c r="D657" s="118"/>
      <c r="E657" s="118"/>
      <c r="F657" s="118"/>
      <c r="G657" s="118"/>
      <c r="H657" s="129">
        <v>102</v>
      </c>
      <c r="I657" s="6"/>
      <c r="J657" s="63"/>
    </row>
    <row r="658" spans="1:10" ht="15.75" x14ac:dyDescent="0.25">
      <c r="A658" s="56" t="s">
        <v>654</v>
      </c>
      <c r="B658" s="121">
        <v>2</v>
      </c>
      <c r="C658" s="118" t="s">
        <v>2483</v>
      </c>
      <c r="D658" s="118"/>
      <c r="E658" s="118"/>
      <c r="F658" s="118"/>
      <c r="G658" s="118"/>
      <c r="H658" s="129">
        <v>150</v>
      </c>
      <c r="I658" s="6"/>
      <c r="J658" s="63"/>
    </row>
    <row r="659" spans="1:10" ht="15.75" x14ac:dyDescent="0.25">
      <c r="A659" s="56" t="s">
        <v>654</v>
      </c>
      <c r="B659" s="121">
        <v>2</v>
      </c>
      <c r="C659" s="118" t="s">
        <v>2484</v>
      </c>
      <c r="D659" s="118"/>
      <c r="E659" s="118"/>
      <c r="F659" s="118"/>
      <c r="G659" s="118"/>
      <c r="H659" s="129">
        <v>108</v>
      </c>
      <c r="I659" s="6"/>
      <c r="J659" s="63"/>
    </row>
    <row r="660" spans="1:10" ht="15.75" x14ac:dyDescent="0.25">
      <c r="A660" s="56" t="s">
        <v>654</v>
      </c>
      <c r="B660" s="121">
        <v>2</v>
      </c>
      <c r="C660" s="118" t="s">
        <v>2485</v>
      </c>
      <c r="D660" s="118"/>
      <c r="E660" s="118"/>
      <c r="F660" s="118"/>
      <c r="G660" s="118"/>
      <c r="H660" s="129">
        <v>120</v>
      </c>
      <c r="I660" s="6"/>
      <c r="J660" s="63"/>
    </row>
    <row r="661" spans="1:10" ht="15.75" x14ac:dyDescent="0.25">
      <c r="A661" s="56" t="s">
        <v>654</v>
      </c>
      <c r="B661" s="121">
        <v>2</v>
      </c>
      <c r="C661" s="118" t="s">
        <v>2486</v>
      </c>
      <c r="D661" s="118"/>
      <c r="E661" s="118"/>
      <c r="F661" s="118"/>
      <c r="G661" s="118"/>
      <c r="H661" s="129">
        <v>228</v>
      </c>
      <c r="I661" s="6"/>
      <c r="J661" s="63"/>
    </row>
    <row r="662" spans="1:10" ht="15.75" x14ac:dyDescent="0.25">
      <c r="A662" s="56" t="s">
        <v>654</v>
      </c>
      <c r="B662" s="121">
        <v>2</v>
      </c>
      <c r="C662" s="118" t="s">
        <v>2487</v>
      </c>
      <c r="D662" s="118"/>
      <c r="E662" s="118"/>
      <c r="F662" s="118"/>
      <c r="G662" s="118"/>
      <c r="H662" s="129">
        <v>162</v>
      </c>
      <c r="I662" s="6"/>
      <c r="J662" s="63"/>
    </row>
    <row r="663" spans="1:10" ht="15.75" x14ac:dyDescent="0.25">
      <c r="A663" s="56" t="s">
        <v>654</v>
      </c>
      <c r="B663" s="121">
        <v>2</v>
      </c>
      <c r="C663" s="118" t="s">
        <v>2488</v>
      </c>
      <c r="D663" s="118"/>
      <c r="E663" s="118"/>
      <c r="F663" s="118"/>
      <c r="G663" s="118"/>
      <c r="H663" s="129">
        <v>264</v>
      </c>
      <c r="I663" s="6"/>
      <c r="J663" s="63"/>
    </row>
    <row r="664" spans="1:10" ht="15.75" x14ac:dyDescent="0.25">
      <c r="A664" s="56" t="s">
        <v>654</v>
      </c>
      <c r="B664" s="121">
        <v>2</v>
      </c>
      <c r="C664" s="118" t="s">
        <v>2489</v>
      </c>
      <c r="D664" s="118"/>
      <c r="E664" s="118"/>
      <c r="F664" s="118"/>
      <c r="G664" s="118"/>
      <c r="H664" s="129">
        <v>81.599999999999994</v>
      </c>
      <c r="I664" s="6"/>
      <c r="J664" s="63"/>
    </row>
    <row r="665" spans="1:10" ht="15.75" x14ac:dyDescent="0.25">
      <c r="A665" s="56" t="s">
        <v>654</v>
      </c>
      <c r="B665" s="121">
        <v>2</v>
      </c>
      <c r="C665" s="118" t="s">
        <v>2490</v>
      </c>
      <c r="D665" s="118"/>
      <c r="E665" s="118"/>
      <c r="F665" s="118"/>
      <c r="G665" s="118"/>
      <c r="H665" s="129">
        <v>109.2</v>
      </c>
      <c r="I665" s="6"/>
      <c r="J665" s="63"/>
    </row>
    <row r="666" spans="1:10" ht="15.75" x14ac:dyDescent="0.25">
      <c r="A666" s="56" t="s">
        <v>654</v>
      </c>
      <c r="B666" s="121">
        <v>2</v>
      </c>
      <c r="C666" s="118" t="s">
        <v>2491</v>
      </c>
      <c r="D666" s="118"/>
      <c r="E666" s="118"/>
      <c r="F666" s="118"/>
      <c r="G666" s="118"/>
      <c r="H666" s="129">
        <v>80</v>
      </c>
      <c r="I666" s="6"/>
      <c r="J666" s="63"/>
    </row>
    <row r="667" spans="1:10" ht="15.75" x14ac:dyDescent="0.25">
      <c r="A667" s="56" t="s">
        <v>654</v>
      </c>
      <c r="B667" s="121">
        <v>2</v>
      </c>
      <c r="C667" s="118" t="s">
        <v>2492</v>
      </c>
      <c r="D667" s="118"/>
      <c r="E667" s="118"/>
      <c r="F667" s="118"/>
      <c r="G667" s="118"/>
      <c r="H667" s="129">
        <v>114</v>
      </c>
      <c r="I667" s="6"/>
      <c r="J667" s="63"/>
    </row>
    <row r="668" spans="1:10" ht="15.75" x14ac:dyDescent="0.25">
      <c r="A668" s="56" t="s">
        <v>654</v>
      </c>
      <c r="B668" s="121">
        <v>2</v>
      </c>
      <c r="C668" s="118" t="s">
        <v>2493</v>
      </c>
      <c r="D668" s="118"/>
      <c r="E668" s="118"/>
      <c r="F668" s="118"/>
      <c r="G668" s="118"/>
      <c r="H668" s="129">
        <v>114</v>
      </c>
      <c r="I668" s="6"/>
      <c r="J668" s="63"/>
    </row>
    <row r="669" spans="1:10" ht="15.75" x14ac:dyDescent="0.25">
      <c r="A669" s="56" t="s">
        <v>654</v>
      </c>
      <c r="B669" s="121">
        <v>2</v>
      </c>
      <c r="C669" s="118" t="s">
        <v>2494</v>
      </c>
      <c r="D669" s="118"/>
      <c r="E669" s="118"/>
      <c r="F669" s="118"/>
      <c r="G669" s="118"/>
      <c r="H669" s="129">
        <v>91.2</v>
      </c>
      <c r="I669" s="6"/>
      <c r="J669" s="63"/>
    </row>
    <row r="670" spans="1:10" ht="15.75" x14ac:dyDescent="0.25">
      <c r="A670" s="56" t="s">
        <v>654</v>
      </c>
      <c r="B670" s="121">
        <v>2</v>
      </c>
      <c r="C670" s="118" t="s">
        <v>2495</v>
      </c>
      <c r="D670" s="118"/>
      <c r="E670" s="118"/>
      <c r="F670" s="118"/>
      <c r="G670" s="118"/>
      <c r="H670" s="129">
        <v>90</v>
      </c>
      <c r="I670" s="6"/>
      <c r="J670" s="63"/>
    </row>
    <row r="671" spans="1:10" ht="15.75" x14ac:dyDescent="0.25">
      <c r="A671" s="56" t="s">
        <v>654</v>
      </c>
      <c r="B671" s="121">
        <v>2</v>
      </c>
      <c r="C671" s="118" t="s">
        <v>2496</v>
      </c>
      <c r="D671" s="118"/>
      <c r="E671" s="118"/>
      <c r="F671" s="118"/>
      <c r="G671" s="118"/>
      <c r="H671" s="129">
        <v>91.2</v>
      </c>
      <c r="I671" s="6"/>
      <c r="J671" s="63"/>
    </row>
    <row r="672" spans="1:10" ht="15.75" x14ac:dyDescent="0.25">
      <c r="A672" s="56" t="s">
        <v>654</v>
      </c>
      <c r="B672" s="121">
        <v>2</v>
      </c>
      <c r="C672" s="118" t="s">
        <v>2497</v>
      </c>
      <c r="D672" s="118"/>
      <c r="E672" s="118"/>
      <c r="F672" s="118"/>
      <c r="G672" s="118"/>
      <c r="H672" s="129">
        <v>78</v>
      </c>
      <c r="I672" s="6"/>
      <c r="J672" s="63"/>
    </row>
    <row r="673" spans="1:10" ht="15.75" x14ac:dyDescent="0.25">
      <c r="A673" s="56" t="s">
        <v>654</v>
      </c>
      <c r="B673" s="121">
        <v>2</v>
      </c>
      <c r="C673" s="118" t="s">
        <v>2498</v>
      </c>
      <c r="D673" s="118"/>
      <c r="E673" s="118"/>
      <c r="F673" s="118"/>
      <c r="G673" s="118"/>
      <c r="H673" s="129">
        <v>108</v>
      </c>
      <c r="I673" s="6"/>
      <c r="J673" s="63"/>
    </row>
    <row r="674" spans="1:10" ht="15.75" x14ac:dyDescent="0.25">
      <c r="A674" s="56" t="s">
        <v>654</v>
      </c>
      <c r="B674" s="121">
        <v>2</v>
      </c>
      <c r="C674" s="118" t="s">
        <v>2499</v>
      </c>
      <c r="D674" s="118"/>
      <c r="E674" s="118"/>
      <c r="F674" s="118"/>
      <c r="G674" s="118"/>
      <c r="H674" s="129">
        <v>114</v>
      </c>
      <c r="I674" s="6"/>
      <c r="J674" s="63"/>
    </row>
    <row r="675" spans="1:10" ht="15.75" x14ac:dyDescent="0.25">
      <c r="A675" s="56" t="s">
        <v>654</v>
      </c>
      <c r="B675" s="121">
        <v>2</v>
      </c>
      <c r="C675" s="118" t="s">
        <v>2500</v>
      </c>
      <c r="D675" s="118"/>
      <c r="E675" s="118"/>
      <c r="F675" s="118"/>
      <c r="G675" s="118"/>
      <c r="H675" s="129">
        <v>122</v>
      </c>
      <c r="I675" s="6"/>
      <c r="J675" s="63"/>
    </row>
    <row r="676" spans="1:10" ht="15.75" x14ac:dyDescent="0.25">
      <c r="A676" s="56" t="s">
        <v>654</v>
      </c>
      <c r="B676" s="121">
        <v>2</v>
      </c>
      <c r="C676" s="118" t="s">
        <v>2501</v>
      </c>
      <c r="D676" s="118"/>
      <c r="E676" s="118"/>
      <c r="F676" s="118"/>
      <c r="G676" s="118"/>
      <c r="H676" s="129">
        <v>78</v>
      </c>
      <c r="I676" s="6"/>
      <c r="J676" s="63"/>
    </row>
    <row r="677" spans="1:10" ht="15.75" x14ac:dyDescent="0.25">
      <c r="A677" s="56" t="s">
        <v>654</v>
      </c>
      <c r="B677" s="121">
        <v>2</v>
      </c>
      <c r="C677" s="118" t="s">
        <v>2502</v>
      </c>
      <c r="D677" s="118"/>
      <c r="E677" s="118"/>
      <c r="F677" s="118"/>
      <c r="G677" s="118"/>
      <c r="H677" s="129">
        <v>84</v>
      </c>
      <c r="I677" s="6"/>
      <c r="J677" s="63"/>
    </row>
    <row r="678" spans="1:10" ht="15.75" x14ac:dyDescent="0.25">
      <c r="A678" s="56" t="s">
        <v>654</v>
      </c>
      <c r="B678" s="121">
        <v>2</v>
      </c>
      <c r="C678" s="118" t="s">
        <v>2503</v>
      </c>
      <c r="D678" s="118"/>
      <c r="E678" s="118"/>
      <c r="F678" s="118"/>
      <c r="G678" s="118"/>
      <c r="H678" s="129">
        <v>162</v>
      </c>
      <c r="I678" s="6"/>
      <c r="J678" s="63"/>
    </row>
    <row r="679" spans="1:10" ht="15.75" x14ac:dyDescent="0.25">
      <c r="A679" s="56" t="s">
        <v>654</v>
      </c>
      <c r="B679" s="121">
        <v>2</v>
      </c>
      <c r="C679" s="118" t="s">
        <v>2504</v>
      </c>
      <c r="D679" s="118"/>
      <c r="E679" s="118"/>
      <c r="F679" s="118"/>
      <c r="G679" s="118"/>
      <c r="H679" s="129">
        <v>114</v>
      </c>
      <c r="I679" s="6"/>
      <c r="J679" s="63"/>
    </row>
    <row r="680" spans="1:10" ht="15.75" x14ac:dyDescent="0.25">
      <c r="A680" s="56" t="s">
        <v>654</v>
      </c>
      <c r="B680" s="121">
        <v>2</v>
      </c>
      <c r="C680" s="118" t="s">
        <v>2505</v>
      </c>
      <c r="D680" s="118"/>
      <c r="E680" s="118"/>
      <c r="F680" s="118"/>
      <c r="G680" s="118"/>
      <c r="H680" s="129">
        <v>109.2</v>
      </c>
      <c r="I680" s="6"/>
      <c r="J680" s="63"/>
    </row>
    <row r="681" spans="1:10" ht="15.75" x14ac:dyDescent="0.25">
      <c r="A681" s="56" t="s">
        <v>654</v>
      </c>
      <c r="B681" s="121">
        <v>2</v>
      </c>
      <c r="C681" s="118" t="s">
        <v>2506</v>
      </c>
      <c r="D681" s="118"/>
      <c r="E681" s="118"/>
      <c r="F681" s="118"/>
      <c r="G681" s="118"/>
      <c r="H681" s="129">
        <v>49.2</v>
      </c>
      <c r="I681" s="6"/>
      <c r="J681" s="63"/>
    </row>
    <row r="682" spans="1:10" ht="15.75" x14ac:dyDescent="0.25">
      <c r="A682" s="56" t="s">
        <v>654</v>
      </c>
      <c r="B682" s="121">
        <v>2</v>
      </c>
      <c r="C682" s="118" t="s">
        <v>2507</v>
      </c>
      <c r="D682" s="118"/>
      <c r="E682" s="118"/>
      <c r="F682" s="118"/>
      <c r="G682" s="118"/>
      <c r="H682" s="129">
        <v>184.8</v>
      </c>
      <c r="I682" s="6"/>
      <c r="J682" s="63"/>
    </row>
    <row r="683" spans="1:10" ht="15.75" x14ac:dyDescent="0.25">
      <c r="A683" s="56" t="s">
        <v>654</v>
      </c>
      <c r="B683" s="121">
        <v>2</v>
      </c>
      <c r="C683" s="118" t="s">
        <v>2508</v>
      </c>
      <c r="D683" s="118"/>
      <c r="E683" s="118"/>
      <c r="F683" s="118"/>
      <c r="G683" s="118"/>
      <c r="H683" s="129">
        <v>102</v>
      </c>
      <c r="I683" s="6"/>
      <c r="J683" s="63"/>
    </row>
    <row r="684" spans="1:10" ht="15.75" x14ac:dyDescent="0.25">
      <c r="A684" s="56" t="s">
        <v>654</v>
      </c>
      <c r="B684" s="121">
        <v>2</v>
      </c>
      <c r="C684" s="118" t="s">
        <v>2509</v>
      </c>
      <c r="D684" s="118"/>
      <c r="E684" s="118"/>
      <c r="F684" s="118"/>
      <c r="G684" s="118"/>
      <c r="H684" s="129">
        <v>66</v>
      </c>
      <c r="I684" s="6"/>
      <c r="J684" s="63"/>
    </row>
    <row r="685" spans="1:10" ht="15.75" x14ac:dyDescent="0.25">
      <c r="A685" s="56" t="s">
        <v>654</v>
      </c>
      <c r="B685" s="121">
        <v>2</v>
      </c>
      <c r="C685" s="118" t="s">
        <v>2510</v>
      </c>
      <c r="D685" s="118"/>
      <c r="E685" s="118"/>
      <c r="F685" s="118"/>
      <c r="G685" s="118"/>
      <c r="H685" s="129">
        <v>102</v>
      </c>
      <c r="I685" s="6"/>
      <c r="J685" s="63"/>
    </row>
    <row r="686" spans="1:10" ht="15.75" x14ac:dyDescent="0.25">
      <c r="A686" s="56" t="s">
        <v>654</v>
      </c>
      <c r="B686" s="121">
        <v>2</v>
      </c>
      <c r="C686" s="118" t="s">
        <v>2511</v>
      </c>
      <c r="D686" s="118"/>
      <c r="E686" s="118"/>
      <c r="F686" s="118"/>
      <c r="G686" s="118"/>
      <c r="H686" s="129">
        <v>84</v>
      </c>
      <c r="I686" s="6"/>
      <c r="J686" s="63"/>
    </row>
    <row r="687" spans="1:10" ht="15.75" x14ac:dyDescent="0.25">
      <c r="A687" s="56" t="s">
        <v>654</v>
      </c>
      <c r="B687" s="121">
        <v>2</v>
      </c>
      <c r="C687" s="118" t="s">
        <v>2512</v>
      </c>
      <c r="D687" s="118"/>
      <c r="E687" s="118"/>
      <c r="F687" s="118"/>
      <c r="G687" s="118"/>
      <c r="H687" s="129">
        <v>210</v>
      </c>
      <c r="I687" s="6"/>
      <c r="J687" s="63"/>
    </row>
    <row r="688" spans="1:10" ht="15.75" x14ac:dyDescent="0.25">
      <c r="A688" s="56" t="s">
        <v>654</v>
      </c>
      <c r="B688" s="121">
        <v>2</v>
      </c>
      <c r="C688" s="118" t="s">
        <v>2513</v>
      </c>
      <c r="D688" s="118"/>
      <c r="E688" s="118"/>
      <c r="F688" s="118"/>
      <c r="G688" s="118"/>
      <c r="H688" s="129">
        <v>114</v>
      </c>
      <c r="I688" s="6"/>
      <c r="J688" s="63"/>
    </row>
    <row r="689" spans="1:10" ht="15.75" x14ac:dyDescent="0.25">
      <c r="A689" s="56" t="s">
        <v>654</v>
      </c>
      <c r="B689" s="121">
        <v>2</v>
      </c>
      <c r="C689" s="118" t="s">
        <v>2514</v>
      </c>
      <c r="D689" s="118"/>
      <c r="E689" s="118"/>
      <c r="F689" s="118"/>
      <c r="G689" s="118"/>
      <c r="H689" s="129">
        <v>94</v>
      </c>
      <c r="I689" s="6"/>
      <c r="J689" s="63"/>
    </row>
    <row r="690" spans="1:10" ht="15.75" x14ac:dyDescent="0.25">
      <c r="A690" s="56" t="s">
        <v>654</v>
      </c>
      <c r="B690" s="121">
        <v>2</v>
      </c>
      <c r="C690" s="118" t="s">
        <v>2515</v>
      </c>
      <c r="D690" s="118"/>
      <c r="E690" s="118"/>
      <c r="F690" s="118"/>
      <c r="G690" s="118"/>
      <c r="H690" s="129">
        <v>198</v>
      </c>
      <c r="I690" s="6"/>
      <c r="J690" s="63"/>
    </row>
    <row r="691" spans="1:10" ht="15.75" x14ac:dyDescent="0.25">
      <c r="A691" s="56" t="s">
        <v>654</v>
      </c>
      <c r="B691" s="121">
        <v>2</v>
      </c>
      <c r="C691" s="118" t="s">
        <v>2516</v>
      </c>
      <c r="D691" s="118"/>
      <c r="E691" s="118"/>
      <c r="F691" s="118"/>
      <c r="G691" s="118"/>
      <c r="H691" s="129">
        <v>146.4</v>
      </c>
      <c r="I691" s="6"/>
      <c r="J691" s="63"/>
    </row>
    <row r="692" spans="1:10" ht="15.75" x14ac:dyDescent="0.25">
      <c r="A692" s="56" t="s">
        <v>654</v>
      </c>
      <c r="B692" s="121">
        <v>2</v>
      </c>
      <c r="C692" s="118" t="s">
        <v>2517</v>
      </c>
      <c r="D692" s="118"/>
      <c r="E692" s="118"/>
      <c r="F692" s="118"/>
      <c r="G692" s="118"/>
      <c r="H692" s="129">
        <v>114</v>
      </c>
      <c r="I692" s="6"/>
      <c r="J692" s="63"/>
    </row>
    <row r="693" spans="1:10" ht="15.75" x14ac:dyDescent="0.25">
      <c r="A693" s="56" t="s">
        <v>654</v>
      </c>
      <c r="B693" s="121">
        <v>1</v>
      </c>
      <c r="C693" s="118" t="s">
        <v>2518</v>
      </c>
      <c r="D693" s="118"/>
      <c r="E693" s="118"/>
      <c r="F693" s="118"/>
      <c r="G693" s="118"/>
      <c r="H693" s="129">
        <v>49.5</v>
      </c>
      <c r="I693" s="6"/>
      <c r="J693" s="63"/>
    </row>
    <row r="694" spans="1:10" ht="15.75" x14ac:dyDescent="0.25">
      <c r="A694" s="56" t="s">
        <v>654</v>
      </c>
      <c r="B694" s="121">
        <v>2</v>
      </c>
      <c r="C694" s="118" t="s">
        <v>2519</v>
      </c>
      <c r="D694" s="118"/>
      <c r="E694" s="118"/>
      <c r="F694" s="118"/>
      <c r="G694" s="118"/>
      <c r="H694" s="129">
        <v>99</v>
      </c>
      <c r="I694" s="6"/>
      <c r="J694" s="63"/>
    </row>
    <row r="695" spans="1:10" ht="15.75" x14ac:dyDescent="0.25">
      <c r="A695" s="56" t="s">
        <v>654</v>
      </c>
      <c r="B695" s="121">
        <v>2</v>
      </c>
      <c r="C695" s="118" t="s">
        <v>2520</v>
      </c>
      <c r="D695" s="118"/>
      <c r="E695" s="118"/>
      <c r="F695" s="118"/>
      <c r="G695" s="118"/>
      <c r="H695" s="129">
        <v>84</v>
      </c>
      <c r="I695" s="6"/>
      <c r="J695" s="63"/>
    </row>
    <row r="696" spans="1:10" ht="15.75" x14ac:dyDescent="0.25">
      <c r="A696" s="56" t="s">
        <v>654</v>
      </c>
      <c r="B696" s="121">
        <v>1</v>
      </c>
      <c r="C696" s="123" t="s">
        <v>2623</v>
      </c>
      <c r="D696" s="127"/>
      <c r="E696" s="127"/>
      <c r="F696" s="127"/>
      <c r="G696" s="127"/>
      <c r="H696" s="130">
        <v>49.5</v>
      </c>
      <c r="I696" s="6"/>
      <c r="J696" s="63"/>
    </row>
    <row r="697" spans="1:10" ht="15.75" x14ac:dyDescent="0.25">
      <c r="A697" s="56" t="s">
        <v>654</v>
      </c>
      <c r="B697" s="121">
        <v>2</v>
      </c>
      <c r="C697" s="123" t="s">
        <v>2521</v>
      </c>
      <c r="D697" s="127"/>
      <c r="E697" s="127"/>
      <c r="F697" s="127"/>
      <c r="G697" s="127"/>
      <c r="H697" s="130">
        <v>93.6</v>
      </c>
      <c r="I697" s="6"/>
      <c r="J697" s="63"/>
    </row>
    <row r="698" spans="1:10" ht="15.75" x14ac:dyDescent="0.25">
      <c r="A698" s="56" t="s">
        <v>654</v>
      </c>
      <c r="B698" s="121">
        <v>2</v>
      </c>
      <c r="C698" s="118" t="s">
        <v>2522</v>
      </c>
      <c r="D698" s="118"/>
      <c r="E698" s="118"/>
      <c r="F698" s="118"/>
      <c r="G698" s="118"/>
      <c r="H698" s="129">
        <v>102</v>
      </c>
      <c r="I698" s="6"/>
      <c r="J698" s="63"/>
    </row>
    <row r="699" spans="1:10" ht="15.75" x14ac:dyDescent="0.25">
      <c r="A699" s="56" t="s">
        <v>654</v>
      </c>
      <c r="B699" s="121">
        <v>2</v>
      </c>
      <c r="C699" s="118" t="s">
        <v>2523</v>
      </c>
      <c r="D699" s="118"/>
      <c r="E699" s="118"/>
      <c r="F699" s="118"/>
      <c r="G699" s="118"/>
      <c r="H699" s="129">
        <v>102</v>
      </c>
      <c r="I699" s="6"/>
      <c r="J699" s="63"/>
    </row>
    <row r="700" spans="1:10" ht="15.75" x14ac:dyDescent="0.25">
      <c r="A700" s="56" t="s">
        <v>654</v>
      </c>
      <c r="B700" s="121">
        <v>2</v>
      </c>
      <c r="C700" s="118" t="s">
        <v>2524</v>
      </c>
      <c r="D700" s="118"/>
      <c r="E700" s="118"/>
      <c r="F700" s="118"/>
      <c r="G700" s="118"/>
      <c r="H700" s="129">
        <v>99</v>
      </c>
      <c r="I700" s="6"/>
      <c r="J700" s="63"/>
    </row>
    <row r="701" spans="1:10" ht="15.75" x14ac:dyDescent="0.25">
      <c r="A701" s="56" t="s">
        <v>654</v>
      </c>
      <c r="B701" s="121">
        <v>2</v>
      </c>
      <c r="C701" s="118" t="s">
        <v>2525</v>
      </c>
      <c r="D701" s="118"/>
      <c r="E701" s="118"/>
      <c r="F701" s="118"/>
      <c r="G701" s="118"/>
      <c r="H701" s="129">
        <v>118.8</v>
      </c>
      <c r="I701" s="6"/>
      <c r="J701" s="63"/>
    </row>
    <row r="702" spans="1:10" ht="15.75" x14ac:dyDescent="0.25">
      <c r="A702" s="56" t="s">
        <v>654</v>
      </c>
      <c r="B702" s="121">
        <v>2</v>
      </c>
      <c r="C702" s="118" t="s">
        <v>2526</v>
      </c>
      <c r="D702" s="118"/>
      <c r="E702" s="118"/>
      <c r="F702" s="118"/>
      <c r="G702" s="118"/>
      <c r="H702" s="129">
        <v>168</v>
      </c>
      <c r="I702" s="6"/>
      <c r="J702" s="63"/>
    </row>
    <row r="703" spans="1:10" ht="15.75" x14ac:dyDescent="0.25">
      <c r="A703" s="56" t="s">
        <v>654</v>
      </c>
      <c r="B703" s="121">
        <v>1</v>
      </c>
      <c r="C703" s="118" t="s">
        <v>2527</v>
      </c>
      <c r="D703" s="118"/>
      <c r="E703" s="118"/>
      <c r="F703" s="118"/>
      <c r="G703" s="118"/>
      <c r="H703" s="129">
        <v>63</v>
      </c>
      <c r="I703" s="6"/>
      <c r="J703" s="63"/>
    </row>
    <row r="704" spans="1:10" ht="15.75" x14ac:dyDescent="0.25">
      <c r="A704" s="56" t="s">
        <v>654</v>
      </c>
      <c r="B704" s="121">
        <v>2</v>
      </c>
      <c r="C704" s="118" t="s">
        <v>2528</v>
      </c>
      <c r="D704" s="118"/>
      <c r="E704" s="118"/>
      <c r="F704" s="118"/>
      <c r="G704" s="118"/>
      <c r="H704" s="129">
        <v>99.01</v>
      </c>
      <c r="I704" s="6"/>
      <c r="J704" s="63"/>
    </row>
    <row r="705" spans="1:10" ht="15.75" x14ac:dyDescent="0.25">
      <c r="A705" s="56" t="s">
        <v>654</v>
      </c>
      <c r="B705" s="121">
        <v>2</v>
      </c>
      <c r="C705" s="118" t="s">
        <v>2529</v>
      </c>
      <c r="D705" s="118"/>
      <c r="E705" s="118"/>
      <c r="F705" s="118"/>
      <c r="G705" s="118"/>
      <c r="H705" s="129">
        <v>72</v>
      </c>
      <c r="I705" s="6"/>
      <c r="J705" s="63"/>
    </row>
    <row r="706" spans="1:10" ht="15.75" x14ac:dyDescent="0.25">
      <c r="A706" s="56" t="s">
        <v>654</v>
      </c>
      <c r="B706" s="121">
        <v>2</v>
      </c>
      <c r="C706" s="118" t="s">
        <v>2530</v>
      </c>
      <c r="D706" s="118"/>
      <c r="E706" s="118"/>
      <c r="F706" s="118"/>
      <c r="G706" s="118"/>
      <c r="H706" s="129">
        <v>109.2</v>
      </c>
      <c r="I706" s="6"/>
      <c r="J706" s="63"/>
    </row>
    <row r="707" spans="1:10" ht="15.75" x14ac:dyDescent="0.25">
      <c r="A707" s="56" t="s">
        <v>654</v>
      </c>
      <c r="B707" s="121">
        <v>2</v>
      </c>
      <c r="C707" s="118" t="s">
        <v>2531</v>
      </c>
      <c r="D707" s="118"/>
      <c r="E707" s="118"/>
      <c r="F707" s="118"/>
      <c r="G707" s="118"/>
      <c r="H707" s="129">
        <v>108</v>
      </c>
      <c r="I707" s="6"/>
      <c r="J707" s="63"/>
    </row>
    <row r="708" spans="1:10" ht="15.75" x14ac:dyDescent="0.25">
      <c r="A708" s="56" t="s">
        <v>654</v>
      </c>
      <c r="B708" s="121">
        <v>1</v>
      </c>
      <c r="C708" s="118" t="s">
        <v>2532</v>
      </c>
      <c r="D708" s="118"/>
      <c r="E708" s="118"/>
      <c r="F708" s="118"/>
      <c r="G708" s="118"/>
      <c r="H708" s="129">
        <v>49.5</v>
      </c>
      <c r="I708" s="6"/>
      <c r="J708" s="63"/>
    </row>
    <row r="709" spans="1:10" ht="15.75" x14ac:dyDescent="0.25">
      <c r="A709" s="56" t="s">
        <v>654</v>
      </c>
      <c r="B709" s="121">
        <v>2</v>
      </c>
      <c r="C709" s="118" t="s">
        <v>2533</v>
      </c>
      <c r="D709" s="118"/>
      <c r="E709" s="118"/>
      <c r="F709" s="118"/>
      <c r="G709" s="118"/>
      <c r="H709" s="129">
        <v>99</v>
      </c>
      <c r="I709" s="6"/>
      <c r="J709" s="63"/>
    </row>
    <row r="710" spans="1:10" ht="15.75" x14ac:dyDescent="0.25">
      <c r="A710" s="56" t="s">
        <v>654</v>
      </c>
      <c r="B710" s="121">
        <v>2</v>
      </c>
      <c r="C710" s="118" t="s">
        <v>2534</v>
      </c>
      <c r="D710" s="118"/>
      <c r="E710" s="118"/>
      <c r="F710" s="118"/>
      <c r="G710" s="118"/>
      <c r="H710" s="129">
        <v>98.4</v>
      </c>
      <c r="I710" s="6"/>
      <c r="J710" s="63"/>
    </row>
    <row r="711" spans="1:10" ht="15.75" x14ac:dyDescent="0.25">
      <c r="A711" s="56" t="s">
        <v>654</v>
      </c>
      <c r="B711" s="121">
        <v>2</v>
      </c>
      <c r="C711" s="118" t="s">
        <v>2535</v>
      </c>
      <c r="D711" s="118"/>
      <c r="E711" s="118"/>
      <c r="F711" s="118"/>
      <c r="G711" s="118"/>
      <c r="H711" s="129">
        <v>65</v>
      </c>
      <c r="I711" s="6"/>
      <c r="J711" s="63"/>
    </row>
    <row r="712" spans="1:10" ht="15.75" x14ac:dyDescent="0.25">
      <c r="A712" s="56" t="s">
        <v>654</v>
      </c>
      <c r="B712" s="121">
        <v>2</v>
      </c>
      <c r="C712" s="118" t="s">
        <v>2536</v>
      </c>
      <c r="D712" s="118"/>
      <c r="E712" s="118"/>
      <c r="F712" s="118"/>
      <c r="G712" s="118"/>
      <c r="H712" s="129">
        <v>84</v>
      </c>
      <c r="I712" s="6"/>
      <c r="J712" s="63"/>
    </row>
    <row r="713" spans="1:10" ht="15.75" x14ac:dyDescent="0.25">
      <c r="A713" s="56" t="s">
        <v>654</v>
      </c>
      <c r="B713" s="121">
        <v>2</v>
      </c>
      <c r="C713" s="118" t="s">
        <v>2537</v>
      </c>
      <c r="D713" s="118"/>
      <c r="E713" s="118"/>
      <c r="F713" s="118"/>
      <c r="G713" s="118"/>
      <c r="H713" s="129">
        <v>108</v>
      </c>
      <c r="I713" s="6"/>
      <c r="J713" s="63"/>
    </row>
    <row r="714" spans="1:10" ht="15.75" x14ac:dyDescent="0.25">
      <c r="A714" s="56" t="s">
        <v>654</v>
      </c>
      <c r="B714" s="121">
        <v>2</v>
      </c>
      <c r="C714" s="118" t="s">
        <v>2538</v>
      </c>
      <c r="D714" s="118"/>
      <c r="E714" s="118"/>
      <c r="F714" s="118"/>
      <c r="G714" s="118"/>
      <c r="H714" s="129">
        <v>84</v>
      </c>
      <c r="I714" s="6"/>
      <c r="J714" s="63"/>
    </row>
    <row r="715" spans="1:10" ht="15.75" x14ac:dyDescent="0.25">
      <c r="A715" s="56" t="s">
        <v>654</v>
      </c>
      <c r="B715" s="121">
        <v>2</v>
      </c>
      <c r="C715" s="118" t="s">
        <v>2539</v>
      </c>
      <c r="D715" s="118"/>
      <c r="E715" s="118"/>
      <c r="F715" s="118"/>
      <c r="G715" s="118"/>
      <c r="H715" s="129">
        <v>150</v>
      </c>
      <c r="I715" s="6"/>
      <c r="J715" s="63"/>
    </row>
    <row r="716" spans="1:10" ht="15.75" x14ac:dyDescent="0.25">
      <c r="A716" s="56" t="s">
        <v>654</v>
      </c>
      <c r="B716" s="121">
        <v>2</v>
      </c>
      <c r="C716" s="118" t="s">
        <v>2540</v>
      </c>
      <c r="D716" s="118"/>
      <c r="E716" s="118"/>
      <c r="F716" s="118"/>
      <c r="G716" s="118"/>
      <c r="H716" s="129">
        <v>99</v>
      </c>
      <c r="I716" s="6"/>
      <c r="J716" s="63"/>
    </row>
    <row r="717" spans="1:10" ht="15.75" x14ac:dyDescent="0.25">
      <c r="A717" s="56" t="s">
        <v>654</v>
      </c>
      <c r="B717" s="121">
        <v>2</v>
      </c>
      <c r="C717" s="118" t="s">
        <v>2541</v>
      </c>
      <c r="D717" s="118"/>
      <c r="E717" s="118"/>
      <c r="F717" s="118"/>
      <c r="G717" s="118"/>
      <c r="H717" s="129">
        <v>102</v>
      </c>
      <c r="I717" s="6"/>
      <c r="J717" s="63"/>
    </row>
    <row r="718" spans="1:10" ht="15.75" x14ac:dyDescent="0.25">
      <c r="A718" s="56" t="s">
        <v>654</v>
      </c>
      <c r="B718" s="121">
        <v>2</v>
      </c>
      <c r="C718" s="118" t="s">
        <v>2055</v>
      </c>
      <c r="D718" s="118"/>
      <c r="E718" s="118"/>
      <c r="F718" s="118"/>
      <c r="G718" s="118"/>
      <c r="H718" s="129">
        <v>114</v>
      </c>
      <c r="I718" s="6"/>
      <c r="J718" s="63"/>
    </row>
    <row r="719" spans="1:10" ht="15.75" x14ac:dyDescent="0.25">
      <c r="A719" s="56" t="s">
        <v>654</v>
      </c>
      <c r="B719" s="121">
        <v>2</v>
      </c>
      <c r="C719" s="118" t="s">
        <v>2542</v>
      </c>
      <c r="D719" s="118"/>
      <c r="E719" s="118"/>
      <c r="F719" s="118"/>
      <c r="G719" s="118"/>
      <c r="H719" s="129">
        <v>108</v>
      </c>
      <c r="I719" s="6"/>
      <c r="J719" s="63"/>
    </row>
    <row r="720" spans="1:10" ht="15.75" x14ac:dyDescent="0.25">
      <c r="A720" s="56" t="s">
        <v>654</v>
      </c>
      <c r="B720" s="121">
        <v>1</v>
      </c>
      <c r="C720" s="118" t="s">
        <v>2543</v>
      </c>
      <c r="D720" s="118"/>
      <c r="E720" s="118"/>
      <c r="F720" s="118"/>
      <c r="G720" s="118"/>
      <c r="H720" s="129">
        <v>49.5</v>
      </c>
      <c r="I720" s="6"/>
      <c r="J720" s="63"/>
    </row>
    <row r="721" spans="1:10" ht="15.75" x14ac:dyDescent="0.25">
      <c r="A721" s="56" t="s">
        <v>654</v>
      </c>
      <c r="B721" s="121">
        <v>2</v>
      </c>
      <c r="C721" s="118" t="s">
        <v>2544</v>
      </c>
      <c r="D721" s="118"/>
      <c r="E721" s="118"/>
      <c r="F721" s="118"/>
      <c r="G721" s="118"/>
      <c r="H721" s="129">
        <v>138</v>
      </c>
      <c r="I721" s="6"/>
      <c r="J721" s="63"/>
    </row>
    <row r="722" spans="1:10" ht="15.75" x14ac:dyDescent="0.25">
      <c r="A722" s="56" t="s">
        <v>654</v>
      </c>
      <c r="B722" s="121">
        <v>2</v>
      </c>
      <c r="C722" s="118" t="s">
        <v>2545</v>
      </c>
      <c r="D722" s="118"/>
      <c r="E722" s="118"/>
      <c r="F722" s="118"/>
      <c r="G722" s="118"/>
      <c r="H722" s="129">
        <v>102</v>
      </c>
      <c r="I722" s="6"/>
      <c r="J722" s="63"/>
    </row>
    <row r="723" spans="1:10" ht="15.75" x14ac:dyDescent="0.25">
      <c r="A723" s="56" t="s">
        <v>654</v>
      </c>
      <c r="B723" s="121">
        <v>2</v>
      </c>
      <c r="C723" s="118" t="s">
        <v>2546</v>
      </c>
      <c r="D723" s="118"/>
      <c r="E723" s="118"/>
      <c r="F723" s="118"/>
      <c r="G723" s="118"/>
      <c r="H723" s="129">
        <v>108</v>
      </c>
      <c r="I723" s="6"/>
      <c r="J723" s="63"/>
    </row>
    <row r="724" spans="1:10" ht="15.75" x14ac:dyDescent="0.25">
      <c r="A724" s="56" t="s">
        <v>654</v>
      </c>
      <c r="B724" s="121">
        <v>2</v>
      </c>
      <c r="C724" s="118" t="s">
        <v>2547</v>
      </c>
      <c r="D724" s="118"/>
      <c r="E724" s="118"/>
      <c r="F724" s="118"/>
      <c r="G724" s="118"/>
      <c r="H724" s="129">
        <v>228</v>
      </c>
      <c r="I724" s="6"/>
      <c r="J724" s="63"/>
    </row>
    <row r="725" spans="1:10" ht="15.75" x14ac:dyDescent="0.25">
      <c r="A725" s="56" t="s">
        <v>654</v>
      </c>
      <c r="B725" s="121">
        <v>2</v>
      </c>
      <c r="C725" s="118" t="s">
        <v>2548</v>
      </c>
      <c r="D725" s="118"/>
      <c r="E725" s="118"/>
      <c r="F725" s="118"/>
      <c r="G725" s="118"/>
      <c r="H725" s="129">
        <v>90</v>
      </c>
      <c r="I725" s="6"/>
      <c r="J725" s="63"/>
    </row>
    <row r="726" spans="1:10" ht="15.75" x14ac:dyDescent="0.25">
      <c r="A726" s="56" t="s">
        <v>654</v>
      </c>
      <c r="B726" s="121">
        <v>2</v>
      </c>
      <c r="C726" s="118" t="s">
        <v>2549</v>
      </c>
      <c r="D726" s="118"/>
      <c r="E726" s="118"/>
      <c r="F726" s="118"/>
      <c r="G726" s="118"/>
      <c r="H726" s="129">
        <v>114</v>
      </c>
      <c r="I726" s="6"/>
      <c r="J726" s="63"/>
    </row>
    <row r="727" spans="1:10" ht="15.75" x14ac:dyDescent="0.25">
      <c r="A727" s="56" t="s">
        <v>654</v>
      </c>
      <c r="B727" s="121">
        <v>2</v>
      </c>
      <c r="C727" s="118" t="s">
        <v>2550</v>
      </c>
      <c r="D727" s="118"/>
      <c r="E727" s="118"/>
      <c r="F727" s="118"/>
      <c r="G727" s="118"/>
      <c r="H727" s="129">
        <v>72</v>
      </c>
      <c r="I727" s="6"/>
      <c r="J727" s="63"/>
    </row>
    <row r="728" spans="1:10" ht="15.75" x14ac:dyDescent="0.25">
      <c r="A728" s="56" t="s">
        <v>654</v>
      </c>
      <c r="B728" s="121">
        <v>2</v>
      </c>
      <c r="C728" s="118" t="s">
        <v>2551</v>
      </c>
      <c r="D728" s="118"/>
      <c r="E728" s="118"/>
      <c r="F728" s="118"/>
      <c r="G728" s="118"/>
      <c r="H728" s="129">
        <v>99</v>
      </c>
      <c r="I728" s="6"/>
      <c r="J728" s="63"/>
    </row>
    <row r="729" spans="1:10" ht="15.75" x14ac:dyDescent="0.25">
      <c r="A729" s="56" t="s">
        <v>654</v>
      </c>
      <c r="B729" s="121">
        <v>2</v>
      </c>
      <c r="C729" s="118" t="s">
        <v>2552</v>
      </c>
      <c r="D729" s="118"/>
      <c r="E729" s="118"/>
      <c r="F729" s="118"/>
      <c r="G729" s="118"/>
      <c r="H729" s="129">
        <v>84</v>
      </c>
      <c r="I729" s="6"/>
      <c r="J729" s="63"/>
    </row>
    <row r="730" spans="1:10" ht="15.75" x14ac:dyDescent="0.25">
      <c r="A730" s="56" t="s">
        <v>654</v>
      </c>
      <c r="B730" s="121">
        <v>2</v>
      </c>
      <c r="C730" s="118" t="s">
        <v>2553</v>
      </c>
      <c r="D730" s="118"/>
      <c r="E730" s="118"/>
      <c r="F730" s="118"/>
      <c r="G730" s="118"/>
      <c r="H730" s="129">
        <v>99.01</v>
      </c>
      <c r="I730" s="6"/>
      <c r="J730" s="63"/>
    </row>
    <row r="731" spans="1:10" ht="15.75" x14ac:dyDescent="0.25">
      <c r="A731" s="56" t="s">
        <v>654</v>
      </c>
      <c r="B731" s="121">
        <v>2</v>
      </c>
      <c r="C731" s="118" t="s">
        <v>2554</v>
      </c>
      <c r="D731" s="118"/>
      <c r="E731" s="118"/>
      <c r="F731" s="118"/>
      <c r="G731" s="118"/>
      <c r="H731" s="129">
        <v>186</v>
      </c>
      <c r="I731" s="6"/>
      <c r="J731" s="63"/>
    </row>
    <row r="732" spans="1:10" ht="15.75" x14ac:dyDescent="0.25">
      <c r="A732" s="56" t="s">
        <v>654</v>
      </c>
      <c r="B732" s="121">
        <v>2</v>
      </c>
      <c r="C732" s="118" t="s">
        <v>2555</v>
      </c>
      <c r="D732" s="118"/>
      <c r="E732" s="118"/>
      <c r="F732" s="118"/>
      <c r="G732" s="118"/>
      <c r="H732" s="129">
        <v>108</v>
      </c>
      <c r="I732" s="6"/>
      <c r="J732" s="63"/>
    </row>
    <row r="733" spans="1:10" ht="15.75" x14ac:dyDescent="0.25">
      <c r="A733" s="56" t="s">
        <v>654</v>
      </c>
      <c r="B733" s="121">
        <v>2</v>
      </c>
      <c r="C733" s="118" t="s">
        <v>2556</v>
      </c>
      <c r="D733" s="118"/>
      <c r="E733" s="118"/>
      <c r="F733" s="118"/>
      <c r="G733" s="118"/>
      <c r="H733" s="129">
        <v>108</v>
      </c>
      <c r="I733" s="6"/>
      <c r="J733" s="63"/>
    </row>
    <row r="734" spans="1:10" ht="15.75" x14ac:dyDescent="0.25">
      <c r="A734" s="56" t="s">
        <v>654</v>
      </c>
      <c r="B734" s="121">
        <v>2</v>
      </c>
      <c r="C734" s="118" t="s">
        <v>2557</v>
      </c>
      <c r="D734" s="118"/>
      <c r="E734" s="118"/>
      <c r="F734" s="118"/>
      <c r="G734" s="118"/>
      <c r="H734" s="129">
        <v>75</v>
      </c>
      <c r="I734" s="6"/>
      <c r="J734" s="63"/>
    </row>
    <row r="735" spans="1:10" ht="15.75" x14ac:dyDescent="0.25">
      <c r="A735" s="56" t="s">
        <v>654</v>
      </c>
      <c r="B735" s="121">
        <v>2</v>
      </c>
      <c r="C735" s="118" t="s">
        <v>2558</v>
      </c>
      <c r="D735" s="118"/>
      <c r="E735" s="118"/>
      <c r="F735" s="118"/>
      <c r="G735" s="118"/>
      <c r="H735" s="129">
        <v>99</v>
      </c>
      <c r="I735" s="6"/>
      <c r="J735" s="63"/>
    </row>
    <row r="736" spans="1:10" ht="15.75" x14ac:dyDescent="0.25">
      <c r="A736" s="56" t="s">
        <v>654</v>
      </c>
      <c r="B736" s="121">
        <v>2</v>
      </c>
      <c r="C736" s="118" t="s">
        <v>2559</v>
      </c>
      <c r="D736" s="118"/>
      <c r="E736" s="118"/>
      <c r="F736" s="118"/>
      <c r="G736" s="118"/>
      <c r="H736" s="129">
        <v>102</v>
      </c>
      <c r="I736" s="6"/>
      <c r="J736" s="63"/>
    </row>
    <row r="737" spans="1:10" ht="15.75" x14ac:dyDescent="0.25">
      <c r="A737" s="56" t="s">
        <v>654</v>
      </c>
      <c r="B737" s="121">
        <v>2</v>
      </c>
      <c r="C737" s="118" t="s">
        <v>2560</v>
      </c>
      <c r="D737" s="118"/>
      <c r="E737" s="118"/>
      <c r="F737" s="118"/>
      <c r="G737" s="118"/>
      <c r="H737" s="129">
        <v>66</v>
      </c>
      <c r="I737" s="6"/>
      <c r="J737" s="63"/>
    </row>
    <row r="738" spans="1:10" ht="15.75" x14ac:dyDescent="0.25">
      <c r="A738" s="56" t="s">
        <v>654</v>
      </c>
      <c r="B738" s="121">
        <v>2</v>
      </c>
      <c r="C738" s="118" t="s">
        <v>2561</v>
      </c>
      <c r="D738" s="118"/>
      <c r="E738" s="118"/>
      <c r="F738" s="118"/>
      <c r="G738" s="118"/>
      <c r="H738" s="129">
        <v>72</v>
      </c>
      <c r="I738" s="6"/>
      <c r="J738" s="63"/>
    </row>
    <row r="739" spans="1:10" ht="15.75" x14ac:dyDescent="0.25">
      <c r="A739" s="56" t="s">
        <v>654</v>
      </c>
      <c r="B739" s="121">
        <v>2</v>
      </c>
      <c r="C739" s="118" t="s">
        <v>2562</v>
      </c>
      <c r="D739" s="118"/>
      <c r="E739" s="118"/>
      <c r="F739" s="118"/>
      <c r="G739" s="118"/>
      <c r="H739" s="129">
        <v>132</v>
      </c>
      <c r="I739" s="6"/>
      <c r="J739" s="63"/>
    </row>
    <row r="740" spans="1:10" ht="15.75" x14ac:dyDescent="0.25">
      <c r="A740" s="56" t="s">
        <v>654</v>
      </c>
      <c r="B740" s="121">
        <v>2</v>
      </c>
      <c r="C740" s="118" t="s">
        <v>2563</v>
      </c>
      <c r="D740" s="118"/>
      <c r="E740" s="118"/>
      <c r="F740" s="118"/>
      <c r="G740" s="118"/>
      <c r="H740" s="129">
        <v>84</v>
      </c>
      <c r="I740" s="6"/>
      <c r="J740" s="63"/>
    </row>
    <row r="741" spans="1:10" ht="15.75" x14ac:dyDescent="0.25">
      <c r="A741" s="56" t="s">
        <v>654</v>
      </c>
      <c r="B741" s="121">
        <v>2</v>
      </c>
      <c r="C741" s="118" t="s">
        <v>2564</v>
      </c>
      <c r="D741" s="118"/>
      <c r="E741" s="118"/>
      <c r="F741" s="118"/>
      <c r="G741" s="118"/>
      <c r="H741" s="129">
        <v>192</v>
      </c>
      <c r="I741" s="6"/>
      <c r="J741" s="63"/>
    </row>
    <row r="742" spans="1:10" ht="15.75" x14ac:dyDescent="0.25">
      <c r="A742" s="56" t="s">
        <v>654</v>
      </c>
      <c r="B742" s="121">
        <v>2</v>
      </c>
      <c r="C742" s="118" t="s">
        <v>2565</v>
      </c>
      <c r="D742" s="118"/>
      <c r="E742" s="118"/>
      <c r="F742" s="118"/>
      <c r="G742" s="118"/>
      <c r="H742" s="129">
        <v>98.99</v>
      </c>
      <c r="I742" s="6"/>
      <c r="J742" s="63"/>
    </row>
    <row r="743" spans="1:10" ht="15.75" x14ac:dyDescent="0.25">
      <c r="A743" s="56" t="s">
        <v>654</v>
      </c>
      <c r="B743" s="121">
        <v>2</v>
      </c>
      <c r="C743" s="118" t="s">
        <v>2566</v>
      </c>
      <c r="D743" s="118"/>
      <c r="E743" s="118"/>
      <c r="F743" s="118"/>
      <c r="G743" s="118"/>
      <c r="H743" s="129">
        <v>81.599999999999994</v>
      </c>
      <c r="I743" s="6"/>
      <c r="J743" s="63"/>
    </row>
    <row r="744" spans="1:10" ht="15.75" x14ac:dyDescent="0.25">
      <c r="A744" s="56" t="s">
        <v>654</v>
      </c>
      <c r="B744" s="121">
        <v>2</v>
      </c>
      <c r="C744" s="118" t="s">
        <v>2567</v>
      </c>
      <c r="D744" s="118"/>
      <c r="E744" s="118"/>
      <c r="F744" s="118"/>
      <c r="G744" s="118"/>
      <c r="H744" s="129">
        <v>114</v>
      </c>
      <c r="I744" s="6"/>
      <c r="J744" s="63"/>
    </row>
    <row r="745" spans="1:10" ht="15.75" x14ac:dyDescent="0.25">
      <c r="A745" s="56" t="s">
        <v>654</v>
      </c>
      <c r="B745" s="121">
        <v>2</v>
      </c>
      <c r="C745" s="118" t="s">
        <v>2568</v>
      </c>
      <c r="D745" s="118"/>
      <c r="E745" s="118"/>
      <c r="F745" s="118"/>
      <c r="G745" s="118"/>
      <c r="H745" s="129">
        <v>118.8</v>
      </c>
      <c r="I745" s="6"/>
      <c r="J745" s="63"/>
    </row>
    <row r="746" spans="1:10" ht="15.75" x14ac:dyDescent="0.25">
      <c r="A746" s="56" t="s">
        <v>654</v>
      </c>
      <c r="B746" s="121">
        <v>2</v>
      </c>
      <c r="C746" s="118" t="s">
        <v>2569</v>
      </c>
      <c r="D746" s="118"/>
      <c r="E746" s="118"/>
      <c r="F746" s="118"/>
      <c r="G746" s="118"/>
      <c r="H746" s="129">
        <v>156</v>
      </c>
      <c r="I746" s="6"/>
      <c r="J746" s="63"/>
    </row>
    <row r="747" spans="1:10" ht="15.75" x14ac:dyDescent="0.25">
      <c r="A747" s="56" t="s">
        <v>654</v>
      </c>
      <c r="B747" s="121">
        <v>2</v>
      </c>
      <c r="C747" s="118" t="s">
        <v>2570</v>
      </c>
      <c r="D747" s="118"/>
      <c r="E747" s="118"/>
      <c r="F747" s="118"/>
      <c r="G747" s="118"/>
      <c r="H747" s="129">
        <v>170</v>
      </c>
      <c r="I747" s="6"/>
      <c r="J747" s="63"/>
    </row>
    <row r="748" spans="1:10" ht="15.75" x14ac:dyDescent="0.25">
      <c r="A748" s="56" t="s">
        <v>654</v>
      </c>
      <c r="B748" s="121">
        <v>2</v>
      </c>
      <c r="C748" s="118" t="s">
        <v>2571</v>
      </c>
      <c r="D748" s="118"/>
      <c r="E748" s="118"/>
      <c r="F748" s="118"/>
      <c r="G748" s="118"/>
      <c r="H748" s="129">
        <v>85.2</v>
      </c>
      <c r="I748" s="6"/>
      <c r="J748" s="63"/>
    </row>
    <row r="749" spans="1:10" ht="15.75" x14ac:dyDescent="0.25">
      <c r="A749" s="56" t="s">
        <v>654</v>
      </c>
      <c r="B749" s="121">
        <v>2</v>
      </c>
      <c r="C749" s="118" t="s">
        <v>2572</v>
      </c>
      <c r="D749" s="118"/>
      <c r="E749" s="118"/>
      <c r="F749" s="118"/>
      <c r="G749" s="118"/>
      <c r="H749" s="129">
        <v>186</v>
      </c>
      <c r="I749" s="6"/>
      <c r="J749" s="63"/>
    </row>
    <row r="750" spans="1:10" ht="15.75" x14ac:dyDescent="0.25">
      <c r="A750" s="56" t="s">
        <v>654</v>
      </c>
      <c r="B750" s="121">
        <v>2</v>
      </c>
      <c r="C750" s="118" t="s">
        <v>2573</v>
      </c>
      <c r="D750" s="118"/>
      <c r="E750" s="118"/>
      <c r="F750" s="118"/>
      <c r="G750" s="118"/>
      <c r="H750" s="129">
        <v>120</v>
      </c>
      <c r="I750" s="6"/>
      <c r="J750" s="63"/>
    </row>
    <row r="751" spans="1:10" ht="15.75" x14ac:dyDescent="0.25">
      <c r="A751" s="56" t="s">
        <v>654</v>
      </c>
      <c r="B751" s="121">
        <v>2</v>
      </c>
      <c r="C751" s="118" t="s">
        <v>2574</v>
      </c>
      <c r="D751" s="118"/>
      <c r="E751" s="118"/>
      <c r="F751" s="118"/>
      <c r="G751" s="118"/>
      <c r="H751" s="129">
        <v>96</v>
      </c>
      <c r="I751" s="6"/>
      <c r="J751" s="63"/>
    </row>
    <row r="752" spans="1:10" ht="15.75" x14ac:dyDescent="0.25">
      <c r="A752" s="56" t="s">
        <v>654</v>
      </c>
      <c r="B752" s="121">
        <v>2</v>
      </c>
      <c r="C752" s="118" t="s">
        <v>2575</v>
      </c>
      <c r="D752" s="118"/>
      <c r="E752" s="118"/>
      <c r="F752" s="118"/>
      <c r="G752" s="118"/>
      <c r="H752" s="129">
        <v>106.8</v>
      </c>
      <c r="I752" s="6"/>
      <c r="J752" s="63"/>
    </row>
    <row r="753" spans="1:10" ht="15.75" x14ac:dyDescent="0.25">
      <c r="A753" s="56" t="s">
        <v>654</v>
      </c>
      <c r="B753" s="121">
        <v>2</v>
      </c>
      <c r="C753" s="118" t="s">
        <v>2576</v>
      </c>
      <c r="D753" s="118"/>
      <c r="E753" s="118"/>
      <c r="F753" s="118"/>
      <c r="G753" s="118"/>
      <c r="H753" s="129">
        <v>96</v>
      </c>
      <c r="I753" s="6"/>
      <c r="J753" s="63"/>
    </row>
    <row r="754" spans="1:10" ht="15.75" x14ac:dyDescent="0.25">
      <c r="A754" s="56" t="s">
        <v>654</v>
      </c>
      <c r="B754" s="121">
        <v>2</v>
      </c>
      <c r="C754" s="118" t="s">
        <v>2577</v>
      </c>
      <c r="D754" s="118"/>
      <c r="E754" s="118"/>
      <c r="F754" s="118"/>
      <c r="G754" s="118"/>
      <c r="H754" s="129">
        <v>110</v>
      </c>
      <c r="I754" s="6"/>
      <c r="J754" s="63"/>
    </row>
    <row r="755" spans="1:10" ht="15.75" x14ac:dyDescent="0.25">
      <c r="A755" s="56" t="s">
        <v>654</v>
      </c>
      <c r="B755" s="121">
        <v>2</v>
      </c>
      <c r="C755" s="118" t="s">
        <v>2578</v>
      </c>
      <c r="D755" s="118"/>
      <c r="E755" s="118"/>
      <c r="F755" s="118"/>
      <c r="G755" s="118"/>
      <c r="H755" s="129">
        <v>85.2</v>
      </c>
      <c r="I755" s="6"/>
      <c r="J755" s="63"/>
    </row>
    <row r="756" spans="1:10" ht="15.75" x14ac:dyDescent="0.25">
      <c r="A756" s="56" t="s">
        <v>654</v>
      </c>
      <c r="B756" s="121">
        <v>2</v>
      </c>
      <c r="C756" s="118" t="s">
        <v>2579</v>
      </c>
      <c r="D756" s="118"/>
      <c r="E756" s="118"/>
      <c r="F756" s="118"/>
      <c r="G756" s="118"/>
      <c r="H756" s="129">
        <v>99.6</v>
      </c>
      <c r="I756" s="6"/>
      <c r="J756" s="63"/>
    </row>
    <row r="757" spans="1:10" ht="15.75" x14ac:dyDescent="0.25">
      <c r="A757" s="56" t="s">
        <v>654</v>
      </c>
      <c r="B757" s="121">
        <v>2</v>
      </c>
      <c r="C757" s="118" t="s">
        <v>2580</v>
      </c>
      <c r="D757" s="118"/>
      <c r="E757" s="118"/>
      <c r="F757" s="118"/>
      <c r="G757" s="118"/>
      <c r="H757" s="129">
        <v>106.8</v>
      </c>
      <c r="I757" s="6"/>
      <c r="J757" s="63"/>
    </row>
    <row r="758" spans="1:10" ht="15.75" x14ac:dyDescent="0.25">
      <c r="A758" s="56" t="s">
        <v>654</v>
      </c>
      <c r="B758" s="121">
        <v>2</v>
      </c>
      <c r="C758" s="118" t="s">
        <v>2581</v>
      </c>
      <c r="D758" s="118"/>
      <c r="E758" s="118"/>
      <c r="F758" s="118"/>
      <c r="G758" s="118"/>
      <c r="H758" s="129">
        <v>76.8</v>
      </c>
      <c r="I758" s="6"/>
      <c r="J758" s="63"/>
    </row>
    <row r="759" spans="1:10" ht="15.75" x14ac:dyDescent="0.25">
      <c r="A759" s="56" t="s">
        <v>654</v>
      </c>
      <c r="B759" s="121">
        <v>2</v>
      </c>
      <c r="C759" s="118" t="s">
        <v>2582</v>
      </c>
      <c r="D759" s="118"/>
      <c r="E759" s="118"/>
      <c r="F759" s="118"/>
      <c r="G759" s="118"/>
      <c r="H759" s="129">
        <v>94.8</v>
      </c>
      <c r="I759" s="6"/>
      <c r="J759" s="63"/>
    </row>
    <row r="760" spans="1:10" ht="15.75" x14ac:dyDescent="0.25">
      <c r="A760" s="56" t="s">
        <v>654</v>
      </c>
      <c r="B760" s="121">
        <v>2</v>
      </c>
      <c r="C760" s="118" t="s">
        <v>2583</v>
      </c>
      <c r="D760" s="118"/>
      <c r="E760" s="118"/>
      <c r="F760" s="118"/>
      <c r="G760" s="118"/>
      <c r="H760" s="129">
        <v>126</v>
      </c>
      <c r="I760" s="6"/>
      <c r="J760" s="63"/>
    </row>
    <row r="761" spans="1:10" ht="15.75" x14ac:dyDescent="0.25">
      <c r="A761" s="56" t="s">
        <v>654</v>
      </c>
      <c r="B761" s="121">
        <v>2</v>
      </c>
      <c r="C761" s="118" t="s">
        <v>2584</v>
      </c>
      <c r="D761" s="118"/>
      <c r="E761" s="118"/>
      <c r="F761" s="118"/>
      <c r="G761" s="118"/>
      <c r="H761" s="129">
        <v>114</v>
      </c>
      <c r="I761" s="6"/>
      <c r="J761" s="63"/>
    </row>
    <row r="762" spans="1:10" ht="15.75" x14ac:dyDescent="0.25">
      <c r="A762" s="56" t="s">
        <v>654</v>
      </c>
      <c r="B762" s="121">
        <v>2</v>
      </c>
      <c r="C762" s="118" t="s">
        <v>2585</v>
      </c>
      <c r="D762" s="118"/>
      <c r="E762" s="118"/>
      <c r="F762" s="118"/>
      <c r="G762" s="118"/>
      <c r="H762" s="129">
        <v>73.2</v>
      </c>
      <c r="I762" s="6"/>
      <c r="J762" s="63"/>
    </row>
    <row r="763" spans="1:10" ht="15.75" x14ac:dyDescent="0.25">
      <c r="A763" s="56" t="s">
        <v>654</v>
      </c>
      <c r="B763" s="121">
        <v>2</v>
      </c>
      <c r="C763" s="118" t="s">
        <v>2586</v>
      </c>
      <c r="D763" s="118"/>
      <c r="E763" s="118"/>
      <c r="F763" s="118"/>
      <c r="G763" s="118"/>
      <c r="H763" s="129">
        <v>80.400000000000006</v>
      </c>
      <c r="I763" s="6"/>
      <c r="J763" s="63"/>
    </row>
    <row r="764" spans="1:10" ht="15.75" x14ac:dyDescent="0.25">
      <c r="A764" s="56" t="s">
        <v>654</v>
      </c>
      <c r="B764" s="121">
        <v>2</v>
      </c>
      <c r="C764" s="118" t="s">
        <v>2587</v>
      </c>
      <c r="D764" s="118"/>
      <c r="E764" s="118"/>
      <c r="F764" s="118"/>
      <c r="G764" s="118"/>
      <c r="H764" s="129">
        <v>156</v>
      </c>
      <c r="I764" s="6"/>
      <c r="J764" s="63"/>
    </row>
    <row r="765" spans="1:10" ht="15.75" x14ac:dyDescent="0.25">
      <c r="A765" s="56" t="s">
        <v>654</v>
      </c>
      <c r="B765" s="121">
        <v>1</v>
      </c>
      <c r="C765" s="118" t="s">
        <v>2588</v>
      </c>
      <c r="D765" s="118"/>
      <c r="E765" s="118"/>
      <c r="F765" s="118"/>
      <c r="G765" s="118"/>
      <c r="H765" s="129">
        <v>49.5</v>
      </c>
      <c r="I765" s="6"/>
      <c r="J765" s="63"/>
    </row>
    <row r="766" spans="1:10" ht="15.75" x14ac:dyDescent="0.25">
      <c r="A766" s="56" t="s">
        <v>654</v>
      </c>
      <c r="B766" s="121">
        <v>2</v>
      </c>
      <c r="C766" s="118" t="s">
        <v>2589</v>
      </c>
      <c r="D766" s="118"/>
      <c r="E766" s="118"/>
      <c r="F766" s="118"/>
      <c r="G766" s="118"/>
      <c r="H766" s="129">
        <v>268.8</v>
      </c>
      <c r="I766" s="6"/>
      <c r="J766" s="63"/>
    </row>
    <row r="767" spans="1:10" ht="15.75" x14ac:dyDescent="0.25">
      <c r="A767" s="56" t="s">
        <v>654</v>
      </c>
      <c r="B767" s="121">
        <v>2</v>
      </c>
      <c r="C767" s="118" t="s">
        <v>2590</v>
      </c>
      <c r="D767" s="118"/>
      <c r="E767" s="118"/>
      <c r="F767" s="118"/>
      <c r="G767" s="118"/>
      <c r="H767" s="129">
        <v>211.2</v>
      </c>
      <c r="I767" s="6"/>
      <c r="J767" s="63"/>
    </row>
    <row r="768" spans="1:10" ht="15.75" x14ac:dyDescent="0.25">
      <c r="A768" s="56" t="s">
        <v>654</v>
      </c>
      <c r="B768" s="121">
        <v>2</v>
      </c>
      <c r="C768" s="118" t="s">
        <v>2591</v>
      </c>
      <c r="D768" s="118"/>
      <c r="E768" s="118"/>
      <c r="F768" s="118"/>
      <c r="G768" s="118"/>
      <c r="H768" s="129">
        <v>132</v>
      </c>
      <c r="I768" s="6"/>
      <c r="J768" s="63"/>
    </row>
    <row r="769" spans="1:10" ht="15.75" x14ac:dyDescent="0.25">
      <c r="A769" s="56" t="s">
        <v>654</v>
      </c>
      <c r="B769" s="121">
        <v>2</v>
      </c>
      <c r="C769" s="118" t="s">
        <v>2592</v>
      </c>
      <c r="D769" s="118"/>
      <c r="E769" s="118"/>
      <c r="F769" s="118"/>
      <c r="G769" s="118"/>
      <c r="H769" s="129">
        <v>84</v>
      </c>
      <c r="I769" s="6"/>
      <c r="J769" s="63"/>
    </row>
    <row r="770" spans="1:10" ht="15.75" x14ac:dyDescent="0.25">
      <c r="A770" s="56" t="s">
        <v>654</v>
      </c>
      <c r="B770" s="121">
        <v>2</v>
      </c>
      <c r="C770" s="118" t="s">
        <v>2593</v>
      </c>
      <c r="D770" s="118"/>
      <c r="E770" s="118"/>
      <c r="F770" s="118"/>
      <c r="G770" s="118"/>
      <c r="H770" s="129">
        <v>168</v>
      </c>
      <c r="I770" s="6"/>
      <c r="J770" s="63"/>
    </row>
    <row r="771" spans="1:10" ht="15.75" x14ac:dyDescent="0.25">
      <c r="A771" s="56" t="s">
        <v>654</v>
      </c>
      <c r="B771" s="121">
        <v>2</v>
      </c>
      <c r="C771" s="118" t="s">
        <v>2594</v>
      </c>
      <c r="D771" s="118"/>
      <c r="E771" s="118"/>
      <c r="F771" s="118"/>
      <c r="G771" s="118"/>
      <c r="H771" s="129">
        <v>124.8</v>
      </c>
      <c r="I771" s="6"/>
      <c r="J771" s="63"/>
    </row>
    <row r="772" spans="1:10" ht="15.75" x14ac:dyDescent="0.25">
      <c r="A772" s="56" t="s">
        <v>654</v>
      </c>
      <c r="B772" s="121">
        <v>2</v>
      </c>
      <c r="C772" s="118" t="s">
        <v>2595</v>
      </c>
      <c r="D772" s="118"/>
      <c r="E772" s="118"/>
      <c r="F772" s="118"/>
      <c r="G772" s="118"/>
      <c r="H772" s="129">
        <v>211.2</v>
      </c>
      <c r="I772" s="6"/>
      <c r="J772" s="63"/>
    </row>
    <row r="773" spans="1:10" ht="15.75" x14ac:dyDescent="0.25">
      <c r="A773" s="56" t="s">
        <v>654</v>
      </c>
      <c r="B773" s="121">
        <v>2</v>
      </c>
      <c r="C773" s="118" t="s">
        <v>2596</v>
      </c>
      <c r="D773" s="118"/>
      <c r="E773" s="118"/>
      <c r="F773" s="118"/>
      <c r="G773" s="118"/>
      <c r="H773" s="129">
        <v>121.2</v>
      </c>
      <c r="I773" s="6"/>
      <c r="J773" s="63"/>
    </row>
    <row r="774" spans="1:10" ht="15.75" x14ac:dyDescent="0.25">
      <c r="A774" s="56" t="s">
        <v>654</v>
      </c>
      <c r="B774" s="121">
        <v>2</v>
      </c>
      <c r="C774" s="118" t="s">
        <v>2597</v>
      </c>
      <c r="D774" s="118"/>
      <c r="E774" s="118"/>
      <c r="F774" s="118"/>
      <c r="G774" s="118"/>
      <c r="H774" s="129">
        <v>73</v>
      </c>
      <c r="I774" s="6"/>
      <c r="J774" s="63"/>
    </row>
    <row r="775" spans="1:10" ht="15.75" x14ac:dyDescent="0.25">
      <c r="A775" s="56" t="s">
        <v>654</v>
      </c>
      <c r="B775" s="121">
        <v>1</v>
      </c>
      <c r="C775" s="118" t="s">
        <v>2598</v>
      </c>
      <c r="D775" s="118"/>
      <c r="E775" s="118"/>
      <c r="F775" s="118"/>
      <c r="G775" s="118"/>
      <c r="H775" s="129">
        <v>123.6</v>
      </c>
      <c r="I775" s="6"/>
      <c r="J775" s="63"/>
    </row>
    <row r="776" spans="1:10" ht="15.75" x14ac:dyDescent="0.25">
      <c r="A776" s="56" t="s">
        <v>654</v>
      </c>
      <c r="B776" s="121">
        <v>2</v>
      </c>
      <c r="C776" s="118" t="s">
        <v>2599</v>
      </c>
      <c r="D776" s="118"/>
      <c r="E776" s="118"/>
      <c r="F776" s="118"/>
      <c r="G776" s="118"/>
      <c r="H776" s="129">
        <v>99.01</v>
      </c>
      <c r="I776" s="6"/>
      <c r="J776" s="63"/>
    </row>
    <row r="777" spans="1:10" ht="15.75" x14ac:dyDescent="0.25">
      <c r="A777" s="56" t="s">
        <v>654</v>
      </c>
      <c r="B777" s="121">
        <v>2</v>
      </c>
      <c r="C777" s="118" t="s">
        <v>2600</v>
      </c>
      <c r="D777" s="118"/>
      <c r="E777" s="118"/>
      <c r="F777" s="118"/>
      <c r="G777" s="118"/>
      <c r="H777" s="129">
        <v>230</v>
      </c>
      <c r="I777" s="6"/>
      <c r="J777" s="63"/>
    </row>
    <row r="778" spans="1:10" ht="15.75" x14ac:dyDescent="0.25">
      <c r="A778" s="56" t="s">
        <v>654</v>
      </c>
      <c r="B778" s="121">
        <v>2</v>
      </c>
      <c r="C778" s="118" t="s">
        <v>2601</v>
      </c>
      <c r="D778" s="118"/>
      <c r="E778" s="118"/>
      <c r="F778" s="118"/>
      <c r="G778" s="118"/>
      <c r="H778" s="129">
        <v>120</v>
      </c>
      <c r="I778" s="6"/>
      <c r="J778" s="63"/>
    </row>
    <row r="779" spans="1:10" ht="15.75" x14ac:dyDescent="0.25">
      <c r="A779" s="56" t="s">
        <v>654</v>
      </c>
      <c r="B779" s="121">
        <v>2</v>
      </c>
      <c r="C779" s="118" t="s">
        <v>2624</v>
      </c>
      <c r="D779" s="118"/>
      <c r="E779" s="118"/>
      <c r="F779" s="118"/>
      <c r="G779" s="118"/>
      <c r="H779" s="129">
        <v>247.2</v>
      </c>
      <c r="I779" s="6"/>
      <c r="J779" s="63"/>
    </row>
    <row r="780" spans="1:10" ht="15.75" x14ac:dyDescent="0.25">
      <c r="A780" s="56" t="s">
        <v>654</v>
      </c>
      <c r="B780" s="121">
        <v>2</v>
      </c>
      <c r="C780" s="118" t="s">
        <v>2602</v>
      </c>
      <c r="D780" s="118"/>
      <c r="E780" s="118"/>
      <c r="F780" s="118"/>
      <c r="G780" s="118"/>
      <c r="H780" s="129">
        <v>207.6</v>
      </c>
      <c r="I780" s="6"/>
      <c r="J780" s="63"/>
    </row>
    <row r="781" spans="1:10" ht="15.75" x14ac:dyDescent="0.25">
      <c r="A781" s="56" t="s">
        <v>654</v>
      </c>
      <c r="B781" s="121">
        <v>2</v>
      </c>
      <c r="C781" s="118" t="s">
        <v>2603</v>
      </c>
      <c r="D781" s="118"/>
      <c r="E781" s="118"/>
      <c r="F781" s="118"/>
      <c r="G781" s="118"/>
      <c r="H781" s="129">
        <v>247</v>
      </c>
      <c r="I781" s="6"/>
      <c r="J781" s="63"/>
    </row>
    <row r="782" spans="1:10" ht="15.75" x14ac:dyDescent="0.25">
      <c r="A782" s="56" t="s">
        <v>654</v>
      </c>
      <c r="B782" s="121">
        <v>2</v>
      </c>
      <c r="C782" s="118" t="s">
        <v>2604</v>
      </c>
      <c r="D782" s="118"/>
      <c r="E782" s="118"/>
      <c r="F782" s="118"/>
      <c r="G782" s="118"/>
      <c r="H782" s="129">
        <v>210</v>
      </c>
      <c r="I782" s="6"/>
      <c r="J782" s="63"/>
    </row>
    <row r="783" spans="1:10" ht="15.75" x14ac:dyDescent="0.25">
      <c r="A783" s="56" t="s">
        <v>654</v>
      </c>
      <c r="B783" s="121">
        <v>2</v>
      </c>
      <c r="C783" s="118" t="s">
        <v>2605</v>
      </c>
      <c r="D783" s="118"/>
      <c r="E783" s="118"/>
      <c r="F783" s="118"/>
      <c r="G783" s="118"/>
      <c r="H783" s="129">
        <v>50</v>
      </c>
      <c r="I783" s="6"/>
      <c r="J783" s="63"/>
    </row>
    <row r="784" spans="1:10" ht="15.75" x14ac:dyDescent="0.25">
      <c r="A784" s="56" t="s">
        <v>654</v>
      </c>
      <c r="B784" s="121">
        <v>2</v>
      </c>
      <c r="C784" s="118" t="s">
        <v>2606</v>
      </c>
      <c r="D784" s="118"/>
      <c r="E784" s="118"/>
      <c r="F784" s="118"/>
      <c r="G784" s="118"/>
      <c r="H784" s="129">
        <v>264</v>
      </c>
      <c r="I784" s="6"/>
      <c r="J784" s="63"/>
    </row>
    <row r="785" spans="1:10" ht="15.75" x14ac:dyDescent="0.25">
      <c r="A785" s="56" t="s">
        <v>654</v>
      </c>
      <c r="B785" s="121">
        <v>2</v>
      </c>
      <c r="C785" s="118" t="s">
        <v>2607</v>
      </c>
      <c r="D785" s="118"/>
      <c r="E785" s="118"/>
      <c r="F785" s="118"/>
      <c r="G785" s="118"/>
      <c r="H785" s="129">
        <v>276</v>
      </c>
      <c r="I785" s="6"/>
      <c r="J785" s="63"/>
    </row>
    <row r="786" spans="1:10" ht="15.75" x14ac:dyDescent="0.25">
      <c r="A786" s="56" t="s">
        <v>654</v>
      </c>
      <c r="B786" s="121">
        <v>2</v>
      </c>
      <c r="C786" s="118" t="s">
        <v>2608</v>
      </c>
      <c r="D786" s="118"/>
      <c r="E786" s="118"/>
      <c r="F786" s="118"/>
      <c r="G786" s="118"/>
      <c r="H786" s="129">
        <v>113</v>
      </c>
      <c r="I786" s="6"/>
      <c r="J786" s="63"/>
    </row>
    <row r="787" spans="1:10" ht="15.75" x14ac:dyDescent="0.25">
      <c r="A787" s="56" t="s">
        <v>654</v>
      </c>
      <c r="B787" s="121">
        <v>2</v>
      </c>
      <c r="C787" s="118" t="s">
        <v>2609</v>
      </c>
      <c r="D787" s="118"/>
      <c r="E787" s="118"/>
      <c r="F787" s="118"/>
      <c r="G787" s="118"/>
      <c r="H787" s="129">
        <v>130</v>
      </c>
      <c r="I787" s="6"/>
      <c r="J787" s="63"/>
    </row>
    <row r="788" spans="1:10" ht="15.75" x14ac:dyDescent="0.25">
      <c r="A788" s="56" t="s">
        <v>654</v>
      </c>
      <c r="B788" s="121">
        <v>2</v>
      </c>
      <c r="C788" s="118" t="s">
        <v>2610</v>
      </c>
      <c r="D788" s="118"/>
      <c r="E788" s="118"/>
      <c r="F788" s="118"/>
      <c r="G788" s="118"/>
      <c r="H788" s="129">
        <v>180</v>
      </c>
      <c r="I788" s="6"/>
      <c r="J788" s="63"/>
    </row>
    <row r="789" spans="1:10" ht="15.75" x14ac:dyDescent="0.25">
      <c r="A789" s="56" t="s">
        <v>654</v>
      </c>
      <c r="B789" s="121">
        <v>2</v>
      </c>
      <c r="C789" s="118" t="s">
        <v>2611</v>
      </c>
      <c r="D789" s="118"/>
      <c r="E789" s="118"/>
      <c r="F789" s="118"/>
      <c r="G789" s="118"/>
      <c r="H789" s="129">
        <v>84</v>
      </c>
      <c r="I789" s="6"/>
      <c r="J789" s="63"/>
    </row>
    <row r="790" spans="1:10" ht="15.75" x14ac:dyDescent="0.25">
      <c r="A790" s="56" t="s">
        <v>654</v>
      </c>
      <c r="B790" s="121">
        <v>2</v>
      </c>
      <c r="C790" s="118" t="s">
        <v>2612</v>
      </c>
      <c r="D790" s="118"/>
      <c r="E790" s="118"/>
      <c r="F790" s="118"/>
      <c r="G790" s="118"/>
      <c r="H790" s="129">
        <v>156</v>
      </c>
      <c r="I790" s="6"/>
      <c r="J790" s="63"/>
    </row>
    <row r="791" spans="1:10" ht="15.75" x14ac:dyDescent="0.25">
      <c r="A791" s="56" t="s">
        <v>654</v>
      </c>
      <c r="B791" s="121">
        <v>2</v>
      </c>
      <c r="C791" s="118" t="s">
        <v>2613</v>
      </c>
      <c r="D791" s="118"/>
      <c r="E791" s="118"/>
      <c r="F791" s="118"/>
      <c r="G791" s="118"/>
      <c r="H791" s="129">
        <v>350.4</v>
      </c>
      <c r="I791" s="6"/>
      <c r="J791" s="63"/>
    </row>
    <row r="792" spans="1:10" ht="15.75" x14ac:dyDescent="0.25">
      <c r="A792" s="56" t="s">
        <v>654</v>
      </c>
      <c r="B792" s="121">
        <v>2</v>
      </c>
      <c r="C792" s="118" t="s">
        <v>2614</v>
      </c>
      <c r="D792" s="118"/>
      <c r="E792" s="118"/>
      <c r="F792" s="118"/>
      <c r="G792" s="118"/>
      <c r="H792" s="129">
        <v>122</v>
      </c>
      <c r="I792" s="6"/>
      <c r="J792" s="63"/>
    </row>
    <row r="793" spans="1:10" ht="15.75" x14ac:dyDescent="0.25">
      <c r="A793" s="56" t="s">
        <v>654</v>
      </c>
      <c r="B793" s="121">
        <v>2</v>
      </c>
      <c r="C793" s="118" t="s">
        <v>2615</v>
      </c>
      <c r="D793" s="118"/>
      <c r="E793" s="118"/>
      <c r="F793" s="118"/>
      <c r="G793" s="118"/>
      <c r="H793" s="129">
        <v>165</v>
      </c>
      <c r="I793" s="6"/>
      <c r="J793" s="63"/>
    </row>
    <row r="794" spans="1:10" ht="15.75" x14ac:dyDescent="0.25">
      <c r="A794" s="56" t="s">
        <v>654</v>
      </c>
      <c r="B794" s="121">
        <v>2</v>
      </c>
      <c r="C794" s="118" t="s">
        <v>2616</v>
      </c>
      <c r="D794" s="118"/>
      <c r="E794" s="118"/>
      <c r="F794" s="118"/>
      <c r="G794" s="118"/>
      <c r="H794" s="129">
        <v>20</v>
      </c>
      <c r="I794" s="6"/>
      <c r="J794" s="63"/>
    </row>
    <row r="795" spans="1:10" ht="15.75" x14ac:dyDescent="0.25">
      <c r="A795" s="56" t="s">
        <v>654</v>
      </c>
      <c r="B795" s="121">
        <v>2</v>
      </c>
      <c r="C795" s="118" t="s">
        <v>2617</v>
      </c>
      <c r="D795" s="118"/>
      <c r="E795" s="118"/>
      <c r="F795" s="118"/>
      <c r="G795" s="118"/>
      <c r="H795" s="129">
        <v>130</v>
      </c>
      <c r="I795" s="6"/>
      <c r="J795" s="63"/>
    </row>
    <row r="796" spans="1:10" ht="15.75" x14ac:dyDescent="0.25">
      <c r="A796" s="56" t="s">
        <v>654</v>
      </c>
      <c r="B796" s="121">
        <v>2</v>
      </c>
      <c r="C796" s="118" t="s">
        <v>2618</v>
      </c>
      <c r="D796" s="118"/>
      <c r="E796" s="118"/>
      <c r="F796" s="118"/>
      <c r="G796" s="118"/>
      <c r="H796" s="129">
        <v>162</v>
      </c>
      <c r="I796" s="6"/>
      <c r="J796" s="63"/>
    </row>
    <row r="797" spans="1:10" ht="15.75" x14ac:dyDescent="0.25">
      <c r="A797" s="56" t="s">
        <v>654</v>
      </c>
      <c r="B797" s="121">
        <v>2</v>
      </c>
      <c r="C797" s="118" t="s">
        <v>2625</v>
      </c>
      <c r="D797" s="118"/>
      <c r="E797" s="118"/>
      <c r="F797" s="118"/>
      <c r="G797" s="118"/>
      <c r="H797" s="129">
        <v>139.19999999999999</v>
      </c>
      <c r="I797" s="6"/>
      <c r="J797" s="63"/>
    </row>
    <row r="798" spans="1:10" ht="15.75" x14ac:dyDescent="0.25">
      <c r="A798" s="56" t="s">
        <v>654</v>
      </c>
      <c r="B798" s="121">
        <v>2</v>
      </c>
      <c r="C798" s="118" t="s">
        <v>2619</v>
      </c>
      <c r="D798" s="118"/>
      <c r="E798" s="118"/>
      <c r="F798" s="118"/>
      <c r="G798" s="118"/>
      <c r="H798" s="129">
        <v>252</v>
      </c>
      <c r="I798" s="128">
        <f>SUM(H535:H798)</f>
        <v>33799.419999999991</v>
      </c>
      <c r="J798" s="63"/>
    </row>
    <row r="799" spans="1:10" ht="15.75" x14ac:dyDescent="0.25">
      <c r="A799" s="57">
        <v>687</v>
      </c>
      <c r="B799" s="134">
        <f>SUM(B122:B798)</f>
        <v>1004</v>
      </c>
      <c r="C799" s="117"/>
      <c r="D799" s="117"/>
      <c r="E799" s="117"/>
      <c r="F799" s="117"/>
      <c r="G799" s="117"/>
      <c r="H799" s="135">
        <f>SUM(H122:H798)</f>
        <v>119065.17000000001</v>
      </c>
      <c r="I799" s="6"/>
      <c r="J799" s="63"/>
    </row>
    <row r="800" spans="1:10" x14ac:dyDescent="0.25">
      <c r="A800" s="56"/>
      <c r="B800" s="56"/>
      <c r="H800" s="6"/>
      <c r="I800" s="6"/>
      <c r="J800" s="63"/>
    </row>
    <row r="801" spans="1:27" x14ac:dyDescent="0.25">
      <c r="J801" s="63"/>
    </row>
    <row r="802" spans="1:27" x14ac:dyDescent="0.25">
      <c r="A802" s="63"/>
      <c r="B802" s="63"/>
      <c r="C802" s="63"/>
      <c r="D802" s="63"/>
      <c r="E802" s="63"/>
      <c r="F802" s="63"/>
      <c r="G802" s="63"/>
      <c r="H802" s="116"/>
      <c r="I802" s="63"/>
      <c r="J802" s="63"/>
    </row>
    <row r="803" spans="1:27" x14ac:dyDescent="0.25">
      <c r="H803" s="6"/>
    </row>
    <row r="804" spans="1:27" x14ac:dyDescent="0.25">
      <c r="A804" s="66"/>
      <c r="B804" s="66"/>
      <c r="C804" s="66"/>
      <c r="D804" s="66"/>
      <c r="E804" s="66"/>
      <c r="F804" s="66"/>
      <c r="G804" s="66"/>
      <c r="H804" s="66"/>
      <c r="I804" s="67"/>
      <c r="J804" s="67"/>
    </row>
    <row r="805" spans="1:27" x14ac:dyDescent="0.25">
      <c r="I805" s="10"/>
      <c r="J805" s="67"/>
    </row>
    <row r="806" spans="1:27" ht="21" x14ac:dyDescent="0.35">
      <c r="A806" s="48" t="s">
        <v>1344</v>
      </c>
      <c r="B806" s="48" t="s">
        <v>1096</v>
      </c>
      <c r="G806" s="68" t="s">
        <v>9</v>
      </c>
      <c r="H806" s="69">
        <f>+H799</f>
        <v>119065.17000000001</v>
      </c>
      <c r="I806" s="10"/>
      <c r="J806" s="67"/>
    </row>
    <row r="807" spans="1:27" ht="26.25" x14ac:dyDescent="0.4">
      <c r="A807" s="70">
        <f>+A51+A114+A799</f>
        <v>778</v>
      </c>
      <c r="B807" s="70">
        <f>+B51+B114+B799</f>
        <v>1258</v>
      </c>
      <c r="C807" s="71" t="s">
        <v>1103</v>
      </c>
      <c r="D807" s="66"/>
      <c r="E807" s="66"/>
      <c r="F807" s="66"/>
      <c r="G807" s="66"/>
      <c r="H807" s="66"/>
      <c r="I807" s="67"/>
      <c r="J807" s="67"/>
    </row>
    <row r="808" spans="1:27" ht="15.75" thickBot="1" x14ac:dyDescent="0.3"/>
    <row r="809" spans="1:27" x14ac:dyDescent="0.25">
      <c r="E809" s="48" t="s">
        <v>1344</v>
      </c>
      <c r="F809" s="48" t="s">
        <v>1096</v>
      </c>
      <c r="I809" s="104" t="s">
        <v>1176</v>
      </c>
      <c r="J809" s="82"/>
    </row>
    <row r="810" spans="1:27" ht="27" thickBot="1" x14ac:dyDescent="0.45">
      <c r="E810" s="70">
        <f>+E117+A807</f>
        <v>869</v>
      </c>
      <c r="F810" s="70">
        <f>+F117+B807</f>
        <v>1512</v>
      </c>
      <c r="G810" s="68" t="s">
        <v>1106</v>
      </c>
      <c r="H810" s="101">
        <f>+H117+H806</f>
        <v>215470.07126500545</v>
      </c>
      <c r="I810" s="105">
        <v>130000</v>
      </c>
      <c r="J810" s="114"/>
    </row>
    <row r="814" spans="1:27" ht="15.75" x14ac:dyDescent="0.25">
      <c r="D814" s="118"/>
      <c r="E814" s="118"/>
      <c r="F814" s="118"/>
      <c r="N814" s="118"/>
      <c r="O814" s="118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</row>
    <row r="815" spans="1:27" ht="15.75" x14ac:dyDescent="0.25">
      <c r="C815" s="117"/>
      <c r="D815" s="118"/>
      <c r="E815" s="118"/>
      <c r="F815" s="118"/>
      <c r="N815" s="118"/>
      <c r="O815" s="118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</row>
    <row r="816" spans="1:27" ht="15.75" x14ac:dyDescent="0.25">
      <c r="C816" s="117"/>
      <c r="D816" s="118"/>
      <c r="E816" s="118"/>
      <c r="F816" s="118"/>
      <c r="N816" s="118"/>
      <c r="O816" s="118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</row>
    <row r="817" spans="3:27" ht="15.75" x14ac:dyDescent="0.25">
      <c r="C817" s="117"/>
      <c r="D817" s="118"/>
      <c r="E817" s="118"/>
      <c r="F817" s="118"/>
      <c r="N817" s="118"/>
      <c r="O817" s="118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</row>
    <row r="818" spans="3:27" ht="15.75" x14ac:dyDescent="0.25">
      <c r="C818" s="117"/>
      <c r="D818" s="118"/>
      <c r="E818" s="118"/>
      <c r="F818" s="118"/>
      <c r="N818" s="118"/>
      <c r="O818" s="118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</row>
    <row r="819" spans="3:27" ht="15.75" x14ac:dyDescent="0.25">
      <c r="C819" s="117"/>
      <c r="D819" s="118"/>
      <c r="E819" s="118"/>
      <c r="F819" s="118"/>
      <c r="N819" s="118"/>
      <c r="O819" s="118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</row>
    <row r="820" spans="3:27" ht="15.75" x14ac:dyDescent="0.25">
      <c r="C820" s="117"/>
      <c r="D820" s="118"/>
      <c r="E820" s="118"/>
      <c r="F820" s="118"/>
      <c r="N820" s="118"/>
      <c r="O820" s="118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</row>
    <row r="821" spans="3:27" ht="15.75" x14ac:dyDescent="0.25">
      <c r="C821" s="117"/>
      <c r="D821" s="118"/>
      <c r="E821" s="118"/>
      <c r="F821" s="118"/>
      <c r="N821" s="118"/>
      <c r="O821" s="118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</row>
    <row r="822" spans="3:27" ht="15.75" x14ac:dyDescent="0.25">
      <c r="C822" s="117"/>
      <c r="D822" s="118"/>
      <c r="E822" s="118"/>
      <c r="F822" s="118"/>
      <c r="N822" s="118"/>
      <c r="O822" s="118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</row>
    <row r="823" spans="3:27" ht="15.75" x14ac:dyDescent="0.25">
      <c r="C823" s="117"/>
      <c r="D823" s="118"/>
      <c r="E823" s="118"/>
      <c r="F823" s="118"/>
      <c r="N823" s="118"/>
      <c r="O823" s="118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</row>
    <row r="824" spans="3:27" ht="15.75" x14ac:dyDescent="0.25">
      <c r="C824" s="117"/>
      <c r="D824" s="118"/>
      <c r="E824" s="118"/>
      <c r="F824" s="118"/>
      <c r="N824" s="118"/>
      <c r="O824" s="118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</row>
    <row r="825" spans="3:27" ht="15.75" x14ac:dyDescent="0.25">
      <c r="C825" s="117"/>
      <c r="D825" s="118"/>
      <c r="E825" s="118"/>
      <c r="F825" s="118"/>
      <c r="N825" s="118"/>
      <c r="O825" s="118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</row>
    <row r="826" spans="3:27" ht="15.75" x14ac:dyDescent="0.25">
      <c r="C826" s="117"/>
      <c r="D826" s="118"/>
      <c r="E826" s="118"/>
      <c r="F826" s="118"/>
      <c r="N826" s="118"/>
      <c r="O826" s="118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</row>
    <row r="827" spans="3:27" ht="15.75" x14ac:dyDescent="0.25">
      <c r="C827" s="117"/>
      <c r="D827" s="118"/>
      <c r="E827" s="118"/>
      <c r="F827" s="118"/>
      <c r="N827" s="118"/>
      <c r="O827" s="118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</row>
    <row r="828" spans="3:27" ht="15.75" x14ac:dyDescent="0.25">
      <c r="C828" s="117"/>
      <c r="D828" s="118"/>
      <c r="E828" s="118"/>
      <c r="F828" s="118"/>
      <c r="N828" s="118"/>
      <c r="O828" s="118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</row>
    <row r="829" spans="3:27" ht="15.75" x14ac:dyDescent="0.25">
      <c r="C829" s="117"/>
      <c r="D829" s="118"/>
      <c r="E829" s="118"/>
      <c r="F829" s="118"/>
      <c r="N829" s="118"/>
      <c r="O829" s="118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</row>
    <row r="830" spans="3:27" ht="15.75" x14ac:dyDescent="0.25">
      <c r="C830" s="117"/>
      <c r="D830" s="118"/>
      <c r="E830" s="118"/>
      <c r="F830" s="118"/>
      <c r="N830" s="118"/>
      <c r="O830" s="118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</row>
    <row r="831" spans="3:27" ht="15.75" x14ac:dyDescent="0.25">
      <c r="C831" s="117"/>
      <c r="D831" s="118"/>
      <c r="E831" s="118"/>
      <c r="F831" s="118"/>
      <c r="N831" s="118"/>
      <c r="O831" s="118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</row>
    <row r="832" spans="3:27" ht="15.75" x14ac:dyDescent="0.25">
      <c r="C832" s="117"/>
      <c r="D832" s="118"/>
      <c r="E832" s="118"/>
      <c r="F832" s="118"/>
      <c r="N832" s="118"/>
      <c r="O832" s="118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</row>
    <row r="833" spans="3:27" ht="15.75" x14ac:dyDescent="0.25">
      <c r="C833" s="117"/>
      <c r="D833" s="118"/>
      <c r="E833" s="118"/>
      <c r="F833" s="118"/>
      <c r="N833" s="118"/>
      <c r="O833" s="118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</row>
    <row r="834" spans="3:27" ht="15.75" x14ac:dyDescent="0.25">
      <c r="C834" s="117"/>
      <c r="D834" s="118"/>
      <c r="E834" s="118"/>
      <c r="F834" s="118"/>
      <c r="N834" s="118"/>
      <c r="O834" s="118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</row>
    <row r="835" spans="3:27" ht="15.75" x14ac:dyDescent="0.25">
      <c r="C835" s="117"/>
      <c r="D835" s="118"/>
      <c r="E835" s="118"/>
      <c r="F835" s="118"/>
      <c r="N835" s="118"/>
      <c r="O835" s="118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</row>
    <row r="836" spans="3:27" ht="15.75" x14ac:dyDescent="0.25">
      <c r="C836" s="117"/>
      <c r="D836" s="118"/>
      <c r="E836" s="118"/>
      <c r="F836" s="118"/>
      <c r="N836" s="118"/>
      <c r="O836" s="118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</row>
    <row r="837" spans="3:27" ht="15.75" x14ac:dyDescent="0.25">
      <c r="C837" s="117"/>
      <c r="D837" s="118"/>
      <c r="E837" s="118"/>
      <c r="F837" s="118"/>
      <c r="N837" s="118"/>
      <c r="O837" s="118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</row>
    <row r="838" spans="3:27" ht="15.75" x14ac:dyDescent="0.25">
      <c r="C838" s="117"/>
      <c r="D838" s="118"/>
      <c r="E838" s="118"/>
      <c r="F838" s="118"/>
      <c r="N838" s="118"/>
      <c r="O838" s="118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</row>
    <row r="839" spans="3:27" ht="15.75" x14ac:dyDescent="0.25">
      <c r="C839" s="117"/>
      <c r="D839" s="118"/>
      <c r="E839" s="118"/>
      <c r="F839" s="118"/>
      <c r="N839" s="118"/>
      <c r="O839" s="118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</row>
    <row r="840" spans="3:27" ht="15.75" x14ac:dyDescent="0.25">
      <c r="C840" s="117"/>
      <c r="D840" s="118"/>
      <c r="E840" s="118"/>
      <c r="F840" s="118"/>
      <c r="N840" s="118"/>
      <c r="O840" s="118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</row>
    <row r="841" spans="3:27" ht="15.75" x14ac:dyDescent="0.25">
      <c r="C841" s="117"/>
      <c r="D841" s="118"/>
      <c r="E841" s="118"/>
      <c r="F841" s="118"/>
      <c r="N841" s="118"/>
      <c r="O841" s="118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</row>
    <row r="842" spans="3:27" ht="15.75" x14ac:dyDescent="0.25">
      <c r="C842" s="117"/>
      <c r="D842" s="118"/>
      <c r="E842" s="118"/>
      <c r="F842" s="118"/>
      <c r="N842" s="118"/>
      <c r="O842" s="118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</row>
    <row r="843" spans="3:27" ht="15.75" x14ac:dyDescent="0.25">
      <c r="C843" s="117"/>
      <c r="D843" s="118"/>
      <c r="E843" s="118"/>
      <c r="F843" s="118"/>
      <c r="N843" s="118"/>
      <c r="O843" s="118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</row>
    <row r="844" spans="3:27" ht="15.75" x14ac:dyDescent="0.25">
      <c r="C844" s="117"/>
      <c r="D844" s="118"/>
      <c r="E844" s="118"/>
      <c r="F844" s="118"/>
      <c r="N844" s="118"/>
      <c r="O844" s="118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</row>
    <row r="845" spans="3:27" ht="15.75" x14ac:dyDescent="0.25">
      <c r="C845" s="117"/>
      <c r="D845" s="118"/>
      <c r="E845" s="118"/>
      <c r="F845" s="118"/>
      <c r="N845" s="118"/>
      <c r="O845" s="118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</row>
    <row r="846" spans="3:27" ht="15.75" x14ac:dyDescent="0.25">
      <c r="C846" s="117"/>
      <c r="D846" s="118"/>
      <c r="E846" s="118"/>
      <c r="F846" s="118"/>
      <c r="N846" s="118"/>
      <c r="O846" s="118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</row>
    <row r="847" spans="3:27" ht="15.75" x14ac:dyDescent="0.25">
      <c r="C847" s="117"/>
      <c r="D847" s="118"/>
      <c r="E847" s="118"/>
      <c r="F847" s="118"/>
      <c r="N847" s="118"/>
      <c r="O847" s="118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</row>
    <row r="848" spans="3:27" ht="15.75" x14ac:dyDescent="0.25">
      <c r="C848" s="117"/>
      <c r="D848" s="118"/>
      <c r="E848" s="118"/>
      <c r="F848" s="118"/>
      <c r="N848" s="118"/>
      <c r="O848" s="118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</row>
    <row r="849" spans="3:27" ht="15.75" x14ac:dyDescent="0.25">
      <c r="C849" s="117"/>
      <c r="D849" s="118"/>
      <c r="E849" s="118"/>
      <c r="F849" s="118"/>
      <c r="N849" s="118"/>
      <c r="O849" s="118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</row>
    <row r="850" spans="3:27" ht="15.75" x14ac:dyDescent="0.25">
      <c r="C850" s="117"/>
      <c r="D850" s="118"/>
      <c r="E850" s="118"/>
      <c r="F850" s="118"/>
      <c r="N850" s="118"/>
      <c r="O850" s="118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</row>
    <row r="851" spans="3:27" ht="15.75" x14ac:dyDescent="0.25">
      <c r="C851" s="117"/>
      <c r="D851" s="118"/>
      <c r="E851" s="118"/>
      <c r="F851" s="118"/>
      <c r="N851" s="118"/>
      <c r="O851" s="118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</row>
    <row r="852" spans="3:27" ht="15.75" x14ac:dyDescent="0.25">
      <c r="C852" s="117"/>
      <c r="D852" s="118"/>
      <c r="E852" s="118"/>
      <c r="F852" s="118"/>
      <c r="N852" s="118"/>
      <c r="O852" s="118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</row>
    <row r="853" spans="3:27" ht="15.75" x14ac:dyDescent="0.25">
      <c r="C853" s="117"/>
      <c r="D853" s="118"/>
      <c r="E853" s="118"/>
      <c r="F853" s="118"/>
      <c r="N853" s="118"/>
      <c r="O853" s="118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</row>
    <row r="854" spans="3:27" ht="15.75" x14ac:dyDescent="0.25">
      <c r="C854" s="117"/>
      <c r="D854" s="118"/>
      <c r="E854" s="118"/>
      <c r="F854" s="118"/>
      <c r="N854" s="118"/>
      <c r="O854" s="118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</row>
    <row r="855" spans="3:27" ht="15.75" x14ac:dyDescent="0.25">
      <c r="C855" s="117"/>
      <c r="D855" s="118"/>
      <c r="E855" s="118"/>
      <c r="F855" s="118"/>
      <c r="N855" s="118"/>
      <c r="O855" s="118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</row>
    <row r="856" spans="3:27" ht="15.75" x14ac:dyDescent="0.25">
      <c r="C856" s="117"/>
      <c r="D856" s="118"/>
      <c r="E856" s="118"/>
      <c r="F856" s="118"/>
      <c r="N856" s="118"/>
      <c r="O856" s="118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</row>
    <row r="857" spans="3:27" ht="15.75" x14ac:dyDescent="0.25">
      <c r="C857" s="117"/>
      <c r="D857" s="118"/>
      <c r="E857" s="118"/>
      <c r="F857" s="118"/>
      <c r="N857" s="118"/>
      <c r="O857" s="118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</row>
    <row r="858" spans="3:27" ht="15.75" x14ac:dyDescent="0.25">
      <c r="C858" s="117"/>
      <c r="D858" s="118"/>
      <c r="E858" s="118"/>
      <c r="F858" s="118"/>
      <c r="N858" s="118"/>
      <c r="O858" s="118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</row>
    <row r="859" spans="3:27" ht="15.75" x14ac:dyDescent="0.25">
      <c r="C859" s="117"/>
      <c r="D859" s="118"/>
      <c r="E859" s="118"/>
      <c r="F859" s="118"/>
      <c r="N859" s="118"/>
      <c r="O859" s="118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</row>
    <row r="860" spans="3:27" ht="15.75" x14ac:dyDescent="0.25">
      <c r="C860" s="117"/>
      <c r="D860" s="118"/>
      <c r="E860" s="118"/>
      <c r="F860" s="118"/>
      <c r="N860" s="118"/>
      <c r="O860" s="118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</row>
    <row r="861" spans="3:27" ht="15.75" x14ac:dyDescent="0.25">
      <c r="C861" s="117"/>
      <c r="D861" s="118"/>
      <c r="E861" s="118"/>
      <c r="F861" s="118"/>
      <c r="N861" s="118"/>
      <c r="O861" s="118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</row>
    <row r="862" spans="3:27" ht="15.75" x14ac:dyDescent="0.25">
      <c r="C862" s="117"/>
      <c r="D862" s="118"/>
      <c r="E862" s="118"/>
      <c r="F862" s="118"/>
      <c r="N862" s="118"/>
      <c r="O862" s="118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</row>
    <row r="863" spans="3:27" ht="15.75" x14ac:dyDescent="0.25">
      <c r="C863" s="117"/>
      <c r="D863" s="118"/>
      <c r="E863" s="118"/>
      <c r="F863" s="118"/>
      <c r="N863" s="118"/>
      <c r="O863" s="118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</row>
    <row r="864" spans="3:27" ht="15.75" x14ac:dyDescent="0.25">
      <c r="C864" s="117"/>
      <c r="D864" s="118"/>
      <c r="E864" s="118"/>
      <c r="F864" s="118"/>
      <c r="N864" s="118"/>
      <c r="O864" s="118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</row>
    <row r="865" spans="3:27" ht="15.75" x14ac:dyDescent="0.25">
      <c r="C865" s="117"/>
      <c r="D865" s="118"/>
      <c r="E865" s="118"/>
      <c r="F865" s="118"/>
      <c r="N865" s="118"/>
      <c r="O865" s="118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</row>
    <row r="866" spans="3:27" ht="15.75" x14ac:dyDescent="0.25">
      <c r="C866" s="117"/>
      <c r="D866" s="118"/>
      <c r="E866" s="118"/>
      <c r="F866" s="118"/>
      <c r="N866" s="118"/>
      <c r="O866" s="118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</row>
    <row r="867" spans="3:27" ht="15.75" x14ac:dyDescent="0.25">
      <c r="C867" s="117"/>
      <c r="D867" s="118"/>
      <c r="E867" s="118"/>
      <c r="F867" s="118"/>
      <c r="N867" s="118"/>
      <c r="O867" s="118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</row>
    <row r="868" spans="3:27" ht="15.75" x14ac:dyDescent="0.25">
      <c r="C868" s="117"/>
      <c r="D868" s="118"/>
      <c r="E868" s="118"/>
      <c r="F868" s="118"/>
      <c r="N868" s="118"/>
      <c r="O868" s="118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</row>
    <row r="869" spans="3:27" ht="15.75" x14ac:dyDescent="0.25">
      <c r="C869" s="117"/>
      <c r="D869" s="118"/>
      <c r="E869" s="118"/>
      <c r="F869" s="118"/>
      <c r="N869" s="118"/>
      <c r="O869" s="118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</row>
    <row r="870" spans="3:27" ht="15.75" x14ac:dyDescent="0.25">
      <c r="C870" s="117"/>
      <c r="D870" s="118"/>
      <c r="E870" s="118"/>
      <c r="F870" s="118"/>
      <c r="N870" s="118"/>
      <c r="O870" s="118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</row>
    <row r="871" spans="3:27" ht="15.75" x14ac:dyDescent="0.25">
      <c r="C871" s="117"/>
      <c r="D871" s="118"/>
      <c r="E871" s="118"/>
      <c r="F871" s="118"/>
      <c r="N871" s="118"/>
      <c r="O871" s="118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</row>
    <row r="872" spans="3:27" ht="15.75" x14ac:dyDescent="0.25">
      <c r="C872" s="117"/>
      <c r="D872" s="118"/>
      <c r="E872" s="118"/>
      <c r="F872" s="118"/>
      <c r="N872" s="118"/>
      <c r="O872" s="118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</row>
    <row r="873" spans="3:27" ht="15.75" x14ac:dyDescent="0.25">
      <c r="C873" s="117"/>
      <c r="D873" s="118"/>
      <c r="E873" s="118"/>
      <c r="F873" s="118"/>
      <c r="N873" s="118"/>
      <c r="O873" s="118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</row>
    <row r="874" spans="3:27" ht="15.75" x14ac:dyDescent="0.25">
      <c r="C874" s="117"/>
      <c r="D874" s="118"/>
      <c r="E874" s="118"/>
      <c r="F874" s="118"/>
      <c r="N874" s="118"/>
      <c r="O874" s="118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</row>
    <row r="875" spans="3:27" ht="15.75" x14ac:dyDescent="0.25">
      <c r="C875" s="117"/>
      <c r="D875" s="118"/>
      <c r="E875" s="118"/>
      <c r="F875" s="118"/>
      <c r="N875" s="118"/>
      <c r="O875" s="118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</row>
    <row r="876" spans="3:27" ht="15.75" x14ac:dyDescent="0.25">
      <c r="C876" s="117"/>
      <c r="D876" s="118"/>
      <c r="E876" s="118"/>
      <c r="F876" s="118"/>
      <c r="N876" s="118"/>
      <c r="O876" s="118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</row>
    <row r="877" spans="3:27" ht="15.75" x14ac:dyDescent="0.25">
      <c r="C877" s="117"/>
      <c r="D877" s="118"/>
      <c r="E877" s="118"/>
      <c r="F877" s="118"/>
      <c r="N877" s="118"/>
      <c r="O877" s="118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</row>
    <row r="878" spans="3:27" ht="15.75" x14ac:dyDescent="0.25">
      <c r="C878" s="117"/>
      <c r="D878" s="118"/>
      <c r="E878" s="118"/>
      <c r="F878" s="118"/>
      <c r="N878" s="118"/>
      <c r="O878" s="118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</row>
    <row r="879" spans="3:27" ht="15.75" x14ac:dyDescent="0.25">
      <c r="C879" s="117"/>
      <c r="D879" s="118"/>
      <c r="E879" s="118"/>
      <c r="F879" s="118"/>
      <c r="N879" s="118"/>
      <c r="O879" s="118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</row>
    <row r="880" spans="3:27" ht="15.75" x14ac:dyDescent="0.25">
      <c r="C880" s="117"/>
      <c r="D880" s="118"/>
      <c r="E880" s="118"/>
      <c r="F880" s="118"/>
      <c r="N880" s="118"/>
      <c r="O880" s="118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</row>
    <row r="881" spans="3:27" ht="15.75" x14ac:dyDescent="0.25">
      <c r="C881" s="117"/>
      <c r="D881" s="118"/>
      <c r="E881" s="118"/>
      <c r="F881" s="118"/>
      <c r="N881" s="118"/>
      <c r="O881" s="118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</row>
    <row r="882" spans="3:27" ht="15.75" x14ac:dyDescent="0.25">
      <c r="C882" s="117"/>
      <c r="D882" s="118"/>
      <c r="E882" s="118"/>
      <c r="F882" s="118"/>
      <c r="N882" s="118"/>
      <c r="O882" s="118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</row>
    <row r="883" spans="3:27" ht="15.75" x14ac:dyDescent="0.25">
      <c r="C883" s="117"/>
      <c r="D883" s="118"/>
      <c r="E883" s="118"/>
      <c r="F883" s="118"/>
      <c r="N883" s="118"/>
      <c r="O883" s="118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</row>
    <row r="884" spans="3:27" ht="15.75" x14ac:dyDescent="0.25">
      <c r="C884" s="117"/>
      <c r="D884" s="118"/>
      <c r="E884" s="118"/>
      <c r="F884" s="118"/>
      <c r="N884" s="118"/>
      <c r="O884" s="118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</row>
    <row r="885" spans="3:27" ht="15.75" x14ac:dyDescent="0.25">
      <c r="C885" s="117"/>
      <c r="D885" s="118"/>
      <c r="E885" s="118"/>
      <c r="F885" s="118"/>
      <c r="N885" s="118"/>
      <c r="O885" s="118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</row>
    <row r="886" spans="3:27" ht="15.75" x14ac:dyDescent="0.25">
      <c r="C886" s="117"/>
      <c r="D886" s="118"/>
      <c r="E886" s="118"/>
      <c r="F886" s="118"/>
      <c r="N886" s="118"/>
      <c r="O886" s="118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</row>
    <row r="887" spans="3:27" ht="15.75" x14ac:dyDescent="0.25">
      <c r="C887" s="117"/>
      <c r="D887" s="118"/>
      <c r="E887" s="118"/>
      <c r="F887" s="118"/>
      <c r="N887" s="118"/>
      <c r="O887" s="118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</row>
    <row r="888" spans="3:27" ht="15.75" x14ac:dyDescent="0.25">
      <c r="C888" s="117"/>
      <c r="D888" s="118"/>
      <c r="E888" s="118"/>
      <c r="F888" s="118"/>
      <c r="N888" s="118"/>
      <c r="O888" s="118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</row>
    <row r="889" spans="3:27" ht="15.75" x14ac:dyDescent="0.25">
      <c r="C889" s="117"/>
      <c r="D889" s="118"/>
      <c r="E889" s="118"/>
      <c r="F889" s="118"/>
      <c r="N889" s="118"/>
      <c r="O889" s="118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</row>
    <row r="890" spans="3:27" ht="15.75" x14ac:dyDescent="0.25">
      <c r="C890" s="117"/>
      <c r="D890" s="118"/>
      <c r="E890" s="118"/>
      <c r="F890" s="118"/>
      <c r="N890" s="118"/>
      <c r="O890" s="118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</row>
    <row r="891" spans="3:27" ht="15.75" x14ac:dyDescent="0.25">
      <c r="C891" s="117"/>
      <c r="D891" s="118"/>
      <c r="E891" s="118"/>
      <c r="F891" s="118"/>
      <c r="N891" s="118"/>
      <c r="O891" s="118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</row>
    <row r="892" spans="3:27" ht="15.75" x14ac:dyDescent="0.25">
      <c r="C892" s="117"/>
      <c r="D892" s="118"/>
      <c r="E892" s="118"/>
      <c r="F892" s="118"/>
      <c r="N892" s="118"/>
      <c r="O892" s="118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</row>
    <row r="893" spans="3:27" ht="15.75" x14ac:dyDescent="0.25">
      <c r="C893" s="117"/>
      <c r="D893" s="118"/>
      <c r="E893" s="118"/>
      <c r="F893" s="118"/>
      <c r="N893" s="118"/>
      <c r="O893" s="118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</row>
    <row r="894" spans="3:27" ht="15.75" x14ac:dyDescent="0.25">
      <c r="C894" s="117"/>
      <c r="D894" s="118"/>
      <c r="E894" s="118"/>
      <c r="F894" s="118"/>
      <c r="N894" s="118"/>
      <c r="O894" s="118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</row>
    <row r="895" spans="3:27" ht="15.75" x14ac:dyDescent="0.25">
      <c r="C895" s="117"/>
      <c r="D895" s="118"/>
      <c r="E895" s="118"/>
      <c r="F895" s="118"/>
      <c r="N895" s="118"/>
      <c r="O895" s="118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</row>
    <row r="896" spans="3:27" ht="15.75" x14ac:dyDescent="0.25">
      <c r="C896" s="117"/>
      <c r="D896" s="118"/>
      <c r="E896" s="118"/>
      <c r="F896" s="118"/>
      <c r="N896" s="118"/>
      <c r="O896" s="118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</row>
    <row r="897" spans="3:27" ht="15.75" x14ac:dyDescent="0.25">
      <c r="C897" s="117"/>
      <c r="D897" s="118"/>
      <c r="E897" s="118"/>
      <c r="F897" s="118"/>
      <c r="N897" s="118"/>
      <c r="O897" s="118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</row>
    <row r="898" spans="3:27" ht="15.75" x14ac:dyDescent="0.25">
      <c r="C898" s="117"/>
      <c r="D898" s="118"/>
      <c r="E898" s="118"/>
      <c r="F898" s="118"/>
      <c r="N898" s="118"/>
      <c r="O898" s="118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</row>
    <row r="899" spans="3:27" ht="15.75" x14ac:dyDescent="0.25">
      <c r="C899" s="117"/>
      <c r="D899" s="118"/>
      <c r="E899" s="118"/>
      <c r="F899" s="118"/>
      <c r="N899" s="118"/>
      <c r="O899" s="118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</row>
    <row r="900" spans="3:27" ht="15.75" x14ac:dyDescent="0.25">
      <c r="C900" s="117"/>
      <c r="D900" s="118"/>
      <c r="E900" s="118"/>
      <c r="F900" s="118"/>
      <c r="N900" s="118"/>
      <c r="O900" s="118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</row>
    <row r="901" spans="3:27" ht="15.75" x14ac:dyDescent="0.25">
      <c r="C901" s="117"/>
      <c r="D901" s="118"/>
      <c r="E901" s="118"/>
      <c r="F901" s="118"/>
      <c r="N901" s="118"/>
      <c r="O901" s="118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</row>
    <row r="902" spans="3:27" ht="15.75" x14ac:dyDescent="0.25">
      <c r="C902" s="117"/>
      <c r="D902" s="118"/>
      <c r="E902" s="118"/>
      <c r="F902" s="118"/>
      <c r="N902" s="118"/>
      <c r="O902" s="118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</row>
    <row r="903" spans="3:27" ht="15.75" x14ac:dyDescent="0.25">
      <c r="C903" s="117"/>
      <c r="D903" s="118"/>
      <c r="E903" s="118"/>
      <c r="F903" s="118"/>
      <c r="N903" s="118"/>
      <c r="O903" s="118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</row>
    <row r="904" spans="3:27" ht="15.75" x14ac:dyDescent="0.25">
      <c r="C904" s="117"/>
      <c r="D904" s="118"/>
      <c r="E904" s="118"/>
      <c r="F904" s="118"/>
      <c r="N904" s="118"/>
      <c r="O904" s="118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</row>
    <row r="905" spans="3:27" ht="15.75" x14ac:dyDescent="0.25">
      <c r="C905" s="117"/>
      <c r="D905" s="118"/>
      <c r="E905" s="118"/>
      <c r="F905" s="118"/>
      <c r="N905" s="118"/>
      <c r="O905" s="118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</row>
    <row r="906" spans="3:27" ht="15.75" x14ac:dyDescent="0.25">
      <c r="C906" s="117"/>
      <c r="D906" s="118"/>
      <c r="E906" s="118"/>
      <c r="F906" s="118"/>
      <c r="N906" s="118"/>
      <c r="O906" s="118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</row>
    <row r="907" spans="3:27" ht="15.75" x14ac:dyDescent="0.25">
      <c r="C907" s="117"/>
      <c r="D907" s="118"/>
      <c r="E907" s="118"/>
      <c r="F907" s="118"/>
      <c r="N907" s="118"/>
      <c r="O907" s="118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</row>
    <row r="908" spans="3:27" ht="15.75" x14ac:dyDescent="0.25">
      <c r="C908" s="117"/>
      <c r="D908" s="118"/>
      <c r="E908" s="118"/>
      <c r="F908" s="118"/>
      <c r="N908" s="118"/>
      <c r="O908" s="118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</row>
    <row r="909" spans="3:27" ht="15.75" x14ac:dyDescent="0.25">
      <c r="C909" s="117"/>
      <c r="D909" s="118"/>
      <c r="E909" s="118"/>
      <c r="F909" s="118"/>
      <c r="N909" s="118"/>
      <c r="O909" s="118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</row>
    <row r="910" spans="3:27" ht="15.75" x14ac:dyDescent="0.25">
      <c r="C910" s="117"/>
      <c r="D910" s="118"/>
      <c r="E910" s="118"/>
      <c r="F910" s="118"/>
      <c r="N910" s="118"/>
      <c r="O910" s="118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</row>
    <row r="911" spans="3:27" ht="15.75" x14ac:dyDescent="0.25">
      <c r="C911" s="117"/>
      <c r="D911" s="118"/>
      <c r="E911" s="118"/>
      <c r="F911" s="118"/>
      <c r="N911" s="118"/>
      <c r="O911" s="118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</row>
    <row r="912" spans="3:27" ht="15.75" x14ac:dyDescent="0.25">
      <c r="C912" s="117"/>
      <c r="D912" s="118"/>
      <c r="E912" s="118"/>
      <c r="F912" s="118"/>
      <c r="N912" s="118"/>
      <c r="O912" s="118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</row>
    <row r="913" spans="3:27" ht="15.75" x14ac:dyDescent="0.25">
      <c r="C913" s="117"/>
      <c r="D913" s="118"/>
      <c r="E913" s="118"/>
      <c r="F913" s="118"/>
      <c r="N913" s="118"/>
      <c r="O913" s="118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</row>
    <row r="914" spans="3:27" ht="15.75" x14ac:dyDescent="0.25">
      <c r="C914" s="117"/>
      <c r="D914" s="118"/>
      <c r="E914" s="118"/>
      <c r="F914" s="118"/>
      <c r="N914" s="118"/>
      <c r="O914" s="118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</row>
    <row r="915" spans="3:27" ht="15.75" x14ac:dyDescent="0.25">
      <c r="C915" s="117"/>
      <c r="D915" s="118"/>
      <c r="E915" s="118"/>
      <c r="F915" s="118"/>
      <c r="N915" s="118"/>
      <c r="O915" s="118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</row>
    <row r="916" spans="3:27" ht="15.75" x14ac:dyDescent="0.25">
      <c r="C916" s="117"/>
      <c r="D916" s="118"/>
      <c r="E916" s="118"/>
      <c r="F916" s="118"/>
      <c r="N916" s="118"/>
      <c r="O916" s="118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</row>
    <row r="917" spans="3:27" ht="15.75" x14ac:dyDescent="0.25">
      <c r="C917" s="117"/>
      <c r="D917" s="118"/>
      <c r="E917" s="118"/>
      <c r="F917" s="118"/>
      <c r="N917" s="118"/>
      <c r="O917" s="118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</row>
    <row r="918" spans="3:27" ht="15.75" x14ac:dyDescent="0.25">
      <c r="C918" s="117"/>
      <c r="D918" s="118"/>
      <c r="E918" s="118"/>
      <c r="F918" s="118"/>
      <c r="N918" s="118"/>
      <c r="O918" s="118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</row>
    <row r="919" spans="3:27" ht="15.75" x14ac:dyDescent="0.25">
      <c r="C919" s="117"/>
      <c r="D919" s="118"/>
      <c r="E919" s="118"/>
      <c r="F919" s="118"/>
      <c r="N919" s="118"/>
      <c r="O919" s="118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</row>
    <row r="920" spans="3:27" ht="15.75" x14ac:dyDescent="0.25">
      <c r="C920" s="119"/>
      <c r="D920" s="118"/>
      <c r="E920" s="119"/>
      <c r="F920" s="118"/>
      <c r="N920" s="117"/>
      <c r="O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</row>
    <row r="921" spans="3:27" ht="15.75" x14ac:dyDescent="0.25">
      <c r="C921" s="120"/>
      <c r="D921" s="117"/>
      <c r="E921" s="117"/>
      <c r="F921" s="117"/>
      <c r="N921" s="117"/>
      <c r="O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</row>
    <row r="922" spans="3:27" ht="15.75" x14ac:dyDescent="0.25">
      <c r="C922" s="117"/>
      <c r="D922" s="118"/>
      <c r="E922" s="118"/>
      <c r="F922" s="118"/>
      <c r="N922" s="118"/>
      <c r="O922" s="118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</row>
    <row r="923" spans="3:27" ht="15.75" x14ac:dyDescent="0.25">
      <c r="C923" s="117"/>
      <c r="D923" s="118"/>
      <c r="E923" s="118"/>
      <c r="F923" s="118"/>
      <c r="N923" s="118"/>
      <c r="O923" s="118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</row>
    <row r="924" spans="3:27" ht="15.75" x14ac:dyDescent="0.25">
      <c r="C924" s="117"/>
      <c r="D924" s="118"/>
      <c r="E924" s="118"/>
      <c r="F924" s="118"/>
      <c r="N924" s="118"/>
      <c r="O924" s="118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</row>
    <row r="925" spans="3:27" ht="15.75" x14ac:dyDescent="0.25">
      <c r="C925" s="117"/>
      <c r="D925" s="118"/>
      <c r="E925" s="118"/>
      <c r="F925" s="118"/>
      <c r="N925" s="118"/>
      <c r="O925" s="118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</row>
    <row r="926" spans="3:27" ht="15.75" x14ac:dyDescent="0.25">
      <c r="C926" s="117"/>
      <c r="D926" s="118"/>
      <c r="E926" s="118"/>
      <c r="F926" s="118"/>
      <c r="N926" s="118"/>
      <c r="O926" s="118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</row>
    <row r="927" spans="3:27" ht="15.75" x14ac:dyDescent="0.25">
      <c r="C927" s="117"/>
      <c r="D927" s="118"/>
      <c r="E927" s="118"/>
      <c r="F927" s="118"/>
      <c r="N927" s="118"/>
      <c r="O927" s="118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</row>
    <row r="928" spans="3:27" ht="15.75" x14ac:dyDescent="0.25">
      <c r="C928" s="117"/>
      <c r="D928" s="118"/>
      <c r="E928" s="118"/>
      <c r="F928" s="118"/>
      <c r="N928" s="118"/>
      <c r="O928" s="118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</row>
    <row r="929" spans="3:27" ht="15.75" x14ac:dyDescent="0.25">
      <c r="C929" s="117"/>
      <c r="D929" s="118"/>
      <c r="E929" s="118"/>
      <c r="F929" s="118"/>
      <c r="N929" s="118"/>
      <c r="O929" s="118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</row>
    <row r="930" spans="3:27" ht="15.75" x14ac:dyDescent="0.25">
      <c r="C930" s="117"/>
      <c r="D930" s="118"/>
      <c r="E930" s="118"/>
      <c r="F930" s="118"/>
      <c r="N930" s="118"/>
      <c r="O930" s="118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</row>
    <row r="931" spans="3:27" ht="15.75" x14ac:dyDescent="0.25">
      <c r="C931" s="117"/>
      <c r="D931" s="118"/>
      <c r="E931" s="118"/>
      <c r="F931" s="118"/>
      <c r="N931" s="118"/>
      <c r="O931" s="118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</row>
    <row r="932" spans="3:27" ht="15.75" x14ac:dyDescent="0.25">
      <c r="C932" s="117"/>
      <c r="D932" s="118"/>
      <c r="E932" s="118"/>
      <c r="F932" s="118"/>
      <c r="N932" s="118"/>
      <c r="O932" s="118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</row>
    <row r="933" spans="3:27" ht="15.75" x14ac:dyDescent="0.25">
      <c r="C933" s="117"/>
      <c r="D933" s="118"/>
      <c r="E933" s="118"/>
      <c r="F933" s="118"/>
      <c r="N933" s="118"/>
      <c r="O933" s="118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</row>
    <row r="934" spans="3:27" ht="15.75" x14ac:dyDescent="0.25">
      <c r="C934" s="117"/>
      <c r="D934" s="118"/>
      <c r="E934" s="118"/>
      <c r="F934" s="118"/>
      <c r="N934" s="118"/>
      <c r="O934" s="118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</row>
    <row r="935" spans="3:27" ht="15.75" x14ac:dyDescent="0.25">
      <c r="C935" s="117"/>
      <c r="D935" s="118"/>
      <c r="E935" s="118"/>
      <c r="F935" s="118"/>
      <c r="N935" s="118"/>
      <c r="O935" s="118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</row>
    <row r="936" spans="3:27" ht="15.75" x14ac:dyDescent="0.25">
      <c r="C936" s="117"/>
      <c r="D936" s="118"/>
      <c r="E936" s="118"/>
      <c r="F936" s="118"/>
      <c r="N936" s="118"/>
      <c r="O936" s="118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</row>
    <row r="937" spans="3:27" ht="15.75" x14ac:dyDescent="0.25">
      <c r="C937" s="117"/>
      <c r="D937" s="118"/>
      <c r="E937" s="118"/>
      <c r="F937" s="118"/>
      <c r="N937" s="118"/>
      <c r="O937" s="118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</row>
    <row r="938" spans="3:27" ht="15.75" x14ac:dyDescent="0.25">
      <c r="C938" s="117"/>
      <c r="D938" s="118"/>
      <c r="E938" s="118"/>
      <c r="F938" s="118"/>
      <c r="N938" s="118"/>
      <c r="O938" s="118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</row>
    <row r="939" spans="3:27" ht="15.75" x14ac:dyDescent="0.25">
      <c r="C939" s="117"/>
      <c r="D939" s="118"/>
      <c r="E939" s="118"/>
      <c r="F939" s="118"/>
      <c r="N939" s="118"/>
      <c r="O939" s="118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</row>
    <row r="940" spans="3:27" ht="15.75" x14ac:dyDescent="0.25">
      <c r="C940" s="117"/>
      <c r="D940" s="118"/>
      <c r="E940" s="118"/>
      <c r="F940" s="118"/>
      <c r="N940" s="118"/>
      <c r="O940" s="118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</row>
    <row r="941" spans="3:27" ht="15.75" x14ac:dyDescent="0.25">
      <c r="C941" s="117"/>
      <c r="D941" s="118"/>
      <c r="E941" s="118"/>
      <c r="F941" s="118"/>
      <c r="N941" s="118"/>
      <c r="O941" s="118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</row>
    <row r="942" spans="3:27" ht="15.75" x14ac:dyDescent="0.25">
      <c r="C942" s="117"/>
      <c r="D942" s="118"/>
      <c r="E942" s="118"/>
      <c r="F942" s="118"/>
      <c r="N942" s="118"/>
      <c r="O942" s="118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</row>
    <row r="943" spans="3:27" ht="15.75" x14ac:dyDescent="0.25">
      <c r="C943" s="117"/>
      <c r="D943" s="118"/>
      <c r="E943" s="118"/>
      <c r="F943" s="118"/>
      <c r="N943" s="118"/>
      <c r="O943" s="118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</row>
    <row r="944" spans="3:27" ht="15.75" x14ac:dyDescent="0.25">
      <c r="C944" s="117"/>
      <c r="D944" s="118"/>
      <c r="E944" s="118"/>
      <c r="F944" s="118"/>
      <c r="N944" s="118"/>
      <c r="O944" s="118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</row>
    <row r="945" spans="3:27" ht="15.75" x14ac:dyDescent="0.25">
      <c r="C945" s="117"/>
      <c r="D945" s="118"/>
      <c r="E945" s="118"/>
      <c r="F945" s="118"/>
      <c r="N945" s="118"/>
      <c r="O945" s="118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</row>
    <row r="946" spans="3:27" ht="15.75" x14ac:dyDescent="0.25">
      <c r="C946" s="117"/>
      <c r="D946" s="118"/>
      <c r="E946" s="118"/>
      <c r="F946" s="118"/>
      <c r="N946" s="118"/>
      <c r="O946" s="118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</row>
    <row r="947" spans="3:27" ht="15.75" x14ac:dyDescent="0.25">
      <c r="C947" s="117"/>
      <c r="D947" s="118"/>
      <c r="E947" s="118"/>
      <c r="F947" s="118"/>
      <c r="N947" s="118"/>
      <c r="O947" s="118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</row>
    <row r="948" spans="3:27" ht="15.75" x14ac:dyDescent="0.25">
      <c r="C948" s="117"/>
      <c r="D948" s="118"/>
      <c r="E948" s="118"/>
      <c r="F948" s="118"/>
      <c r="N948" s="118"/>
      <c r="O948" s="118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</row>
    <row r="949" spans="3:27" ht="15.75" x14ac:dyDescent="0.25">
      <c r="C949" s="117"/>
      <c r="D949" s="118"/>
      <c r="E949" s="118"/>
      <c r="F949" s="118"/>
      <c r="N949" s="118"/>
      <c r="O949" s="118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</row>
    <row r="950" spans="3:27" ht="15.75" x14ac:dyDescent="0.25">
      <c r="C950" s="117"/>
      <c r="D950" s="118"/>
      <c r="E950" s="118"/>
      <c r="F950" s="118"/>
      <c r="N950" s="118"/>
      <c r="O950" s="118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  <c r="AA950" s="117"/>
    </row>
    <row r="951" spans="3:27" ht="15.75" x14ac:dyDescent="0.25">
      <c r="C951" s="117"/>
      <c r="D951" s="118"/>
      <c r="E951" s="118"/>
      <c r="F951" s="118"/>
      <c r="N951" s="118"/>
      <c r="O951" s="118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  <c r="AA951" s="117"/>
    </row>
    <row r="952" spans="3:27" ht="15.75" x14ac:dyDescent="0.25">
      <c r="C952" s="117"/>
      <c r="D952" s="118"/>
      <c r="E952" s="118"/>
      <c r="F952" s="118"/>
      <c r="N952" s="118"/>
      <c r="O952" s="118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  <c r="AA952" s="117"/>
    </row>
    <row r="953" spans="3:27" ht="15.75" x14ac:dyDescent="0.25">
      <c r="C953" s="117"/>
      <c r="D953" s="118"/>
      <c r="E953" s="118"/>
      <c r="F953" s="118"/>
      <c r="N953" s="118"/>
      <c r="O953" s="118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  <c r="AA953" s="117"/>
    </row>
    <row r="954" spans="3:27" ht="15.75" x14ac:dyDescent="0.25">
      <c r="C954" s="117"/>
      <c r="D954" s="118"/>
      <c r="E954" s="118"/>
      <c r="F954" s="118"/>
      <c r="N954" s="118"/>
      <c r="O954" s="118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  <c r="AA954" s="117"/>
    </row>
    <row r="955" spans="3:27" ht="15.75" x14ac:dyDescent="0.25">
      <c r="C955" s="117"/>
      <c r="D955" s="118"/>
      <c r="E955" s="118"/>
      <c r="F955" s="118"/>
      <c r="N955" s="118"/>
      <c r="O955" s="118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  <c r="AA955" s="117"/>
    </row>
    <row r="956" spans="3:27" ht="15.75" x14ac:dyDescent="0.25">
      <c r="C956" s="117"/>
      <c r="D956" s="118"/>
      <c r="E956" s="118"/>
      <c r="F956" s="118"/>
      <c r="N956" s="118"/>
      <c r="O956" s="118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  <c r="AA956" s="117"/>
    </row>
    <row r="957" spans="3:27" ht="15.75" x14ac:dyDescent="0.25">
      <c r="C957" s="117"/>
      <c r="D957" s="118"/>
      <c r="E957" s="118"/>
      <c r="F957" s="118"/>
      <c r="N957" s="118"/>
      <c r="O957" s="118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  <c r="AA957" s="117"/>
    </row>
    <row r="958" spans="3:27" ht="15.75" x14ac:dyDescent="0.25">
      <c r="C958" s="117"/>
      <c r="D958" s="118"/>
      <c r="E958" s="118"/>
      <c r="F958" s="118"/>
      <c r="N958" s="118"/>
      <c r="O958" s="118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  <c r="AA958" s="117"/>
    </row>
    <row r="959" spans="3:27" ht="15.75" x14ac:dyDescent="0.25">
      <c r="C959" s="117"/>
      <c r="D959" s="118"/>
      <c r="E959" s="118"/>
      <c r="F959" s="118"/>
      <c r="N959" s="118"/>
      <c r="O959" s="118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  <c r="AA959" s="117"/>
    </row>
    <row r="960" spans="3:27" ht="15.75" x14ac:dyDescent="0.25">
      <c r="C960" s="117"/>
      <c r="D960" s="118"/>
      <c r="E960" s="118"/>
      <c r="F960" s="118"/>
      <c r="N960" s="118"/>
      <c r="O960" s="118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  <c r="AA960" s="117"/>
    </row>
    <row r="961" spans="3:27" ht="15.75" x14ac:dyDescent="0.25">
      <c r="C961" s="117"/>
      <c r="D961" s="118"/>
      <c r="E961" s="118"/>
      <c r="F961" s="118"/>
      <c r="N961" s="118"/>
      <c r="O961" s="118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  <c r="AA961" s="117"/>
    </row>
    <row r="962" spans="3:27" ht="15.75" x14ac:dyDescent="0.25">
      <c r="C962" s="117"/>
      <c r="D962" s="118"/>
      <c r="E962" s="118"/>
      <c r="F962" s="118"/>
      <c r="N962" s="118"/>
      <c r="O962" s="118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  <c r="AA962" s="117"/>
    </row>
    <row r="963" spans="3:27" ht="15.75" x14ac:dyDescent="0.25">
      <c r="C963" s="117"/>
      <c r="D963" s="118"/>
      <c r="E963" s="118"/>
      <c r="F963" s="118"/>
      <c r="N963" s="118"/>
      <c r="O963" s="118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  <c r="AA963" s="117"/>
    </row>
    <row r="964" spans="3:27" ht="15.75" x14ac:dyDescent="0.25">
      <c r="C964" s="117"/>
      <c r="D964" s="118"/>
      <c r="E964" s="118"/>
      <c r="F964" s="118"/>
      <c r="N964" s="118"/>
      <c r="O964" s="118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  <c r="AA964" s="117"/>
    </row>
    <row r="965" spans="3:27" ht="15.75" x14ac:dyDescent="0.25">
      <c r="C965" s="117"/>
      <c r="D965" s="118"/>
      <c r="E965" s="118"/>
      <c r="F965" s="118"/>
      <c r="N965" s="118"/>
      <c r="O965" s="118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  <c r="AA965" s="117"/>
    </row>
    <row r="966" spans="3:27" ht="15.75" x14ac:dyDescent="0.25">
      <c r="C966" s="117"/>
      <c r="D966" s="118"/>
      <c r="E966" s="118"/>
      <c r="F966" s="118"/>
      <c r="N966" s="118"/>
      <c r="O966" s="118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  <c r="AA966" s="117"/>
    </row>
    <row r="967" spans="3:27" ht="15.75" x14ac:dyDescent="0.25">
      <c r="C967" s="117"/>
      <c r="D967" s="118"/>
      <c r="E967" s="118"/>
      <c r="F967" s="118"/>
      <c r="N967" s="118"/>
      <c r="O967" s="118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  <c r="AA967" s="117"/>
    </row>
    <row r="968" spans="3:27" ht="15.75" x14ac:dyDescent="0.25">
      <c r="C968" s="117"/>
      <c r="D968" s="118"/>
      <c r="E968" s="118"/>
      <c r="F968" s="118"/>
      <c r="N968" s="118"/>
      <c r="O968" s="118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  <c r="AA968" s="117"/>
    </row>
    <row r="969" spans="3:27" ht="15.75" x14ac:dyDescent="0.25">
      <c r="C969" s="117"/>
      <c r="D969" s="118"/>
      <c r="E969" s="118"/>
      <c r="F969" s="118"/>
      <c r="N969" s="118"/>
      <c r="O969" s="118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  <c r="AA969" s="117"/>
    </row>
    <row r="970" spans="3:27" ht="15.75" x14ac:dyDescent="0.25">
      <c r="C970" s="117"/>
      <c r="D970" s="118"/>
      <c r="E970" s="118"/>
      <c r="F970" s="118"/>
      <c r="N970" s="118"/>
      <c r="O970" s="118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  <c r="AA970" s="117"/>
    </row>
    <row r="971" spans="3:27" ht="15.75" x14ac:dyDescent="0.25">
      <c r="C971" s="117"/>
      <c r="D971" s="118"/>
      <c r="E971" s="118"/>
      <c r="F971" s="118"/>
      <c r="N971" s="118"/>
      <c r="O971" s="118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  <c r="AA971" s="117"/>
    </row>
    <row r="972" spans="3:27" ht="15.75" x14ac:dyDescent="0.25">
      <c r="C972" s="117"/>
      <c r="D972" s="118"/>
      <c r="E972" s="118"/>
      <c r="F972" s="118"/>
      <c r="N972" s="118"/>
      <c r="O972" s="118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  <c r="AA972" s="117"/>
    </row>
    <row r="973" spans="3:27" ht="15.75" x14ac:dyDescent="0.25">
      <c r="C973" s="117"/>
      <c r="D973" s="118"/>
      <c r="E973" s="118"/>
      <c r="F973" s="118"/>
      <c r="N973" s="118"/>
      <c r="O973" s="118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  <c r="AA973" s="117"/>
    </row>
    <row r="974" spans="3:27" ht="15.75" x14ac:dyDescent="0.25">
      <c r="C974" s="117"/>
      <c r="D974" s="118"/>
      <c r="E974" s="118"/>
      <c r="F974" s="118"/>
      <c r="N974" s="118"/>
      <c r="O974" s="118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  <c r="AA974" s="117"/>
    </row>
    <row r="975" spans="3:27" ht="15.75" x14ac:dyDescent="0.25">
      <c r="C975" s="121"/>
      <c r="D975" s="121"/>
      <c r="F975" s="127"/>
      <c r="N975" s="127"/>
      <c r="O975" s="127"/>
    </row>
    <row r="976" spans="3:27" ht="15.75" x14ac:dyDescent="0.25">
      <c r="C976" s="119"/>
      <c r="D976" s="118"/>
      <c r="E976" s="121"/>
      <c r="F976" s="127"/>
      <c r="N976" s="127"/>
      <c r="O976" s="12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  <c r="AA976" s="117"/>
    </row>
    <row r="977" spans="3:27" ht="15.75" x14ac:dyDescent="0.25">
      <c r="C977" s="117"/>
      <c r="D977" s="118"/>
      <c r="E977" s="118"/>
      <c r="F977" s="118"/>
      <c r="N977" s="118"/>
      <c r="O977" s="118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  <c r="AA977" s="117"/>
    </row>
    <row r="978" spans="3:27" ht="15.75" x14ac:dyDescent="0.25">
      <c r="C978" s="117"/>
      <c r="D978" s="118"/>
      <c r="E978" s="118"/>
      <c r="F978" s="118"/>
      <c r="N978" s="118"/>
      <c r="O978" s="118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  <c r="AA978" s="117"/>
    </row>
    <row r="979" spans="3:27" ht="15.75" x14ac:dyDescent="0.25">
      <c r="C979" s="117"/>
      <c r="D979" s="118"/>
      <c r="E979" s="118"/>
      <c r="F979" s="118"/>
      <c r="N979" s="118"/>
      <c r="O979" s="118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  <c r="AA979" s="117"/>
    </row>
    <row r="980" spans="3:27" ht="15.75" x14ac:dyDescent="0.25">
      <c r="C980" s="117"/>
      <c r="D980" s="118"/>
      <c r="E980" s="118"/>
      <c r="F980" s="118"/>
      <c r="N980" s="118"/>
      <c r="O980" s="118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  <c r="AA980" s="117"/>
    </row>
    <row r="981" spans="3:27" ht="15.75" x14ac:dyDescent="0.25">
      <c r="C981" s="117"/>
      <c r="D981" s="118"/>
      <c r="E981" s="118"/>
      <c r="F981" s="118"/>
      <c r="N981" s="118"/>
      <c r="O981" s="118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  <c r="AA981" s="117"/>
    </row>
    <row r="982" spans="3:27" ht="15.75" x14ac:dyDescent="0.25">
      <c r="C982" s="117"/>
      <c r="D982" s="118"/>
      <c r="E982" s="118"/>
      <c r="F982" s="118"/>
      <c r="N982" s="118"/>
      <c r="O982" s="118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</row>
    <row r="983" spans="3:27" ht="15.75" x14ac:dyDescent="0.25">
      <c r="C983" s="117"/>
      <c r="D983" s="118"/>
      <c r="E983" s="118"/>
      <c r="F983" s="118"/>
      <c r="N983" s="118"/>
      <c r="O983" s="118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  <c r="AA983" s="117"/>
    </row>
    <row r="984" spans="3:27" ht="15.75" x14ac:dyDescent="0.25">
      <c r="C984" s="117"/>
      <c r="D984" s="118"/>
      <c r="E984" s="118"/>
      <c r="F984" s="118"/>
      <c r="N984" s="118"/>
      <c r="O984" s="118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</row>
    <row r="985" spans="3:27" ht="15.75" x14ac:dyDescent="0.25">
      <c r="C985" s="117"/>
      <c r="D985" s="118"/>
      <c r="E985" s="118"/>
      <c r="F985" s="118"/>
      <c r="N985" s="118"/>
      <c r="O985" s="118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</row>
    <row r="986" spans="3:27" ht="15.75" x14ac:dyDescent="0.25">
      <c r="C986" s="117"/>
      <c r="D986" s="118"/>
      <c r="E986" s="118"/>
      <c r="F986" s="118"/>
      <c r="N986" s="118"/>
      <c r="O986" s="118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  <c r="AA986" s="117"/>
    </row>
    <row r="987" spans="3:27" ht="15.75" x14ac:dyDescent="0.25">
      <c r="C987" s="117"/>
      <c r="D987" s="118"/>
      <c r="E987" s="118"/>
      <c r="F987" s="118"/>
      <c r="N987" s="118"/>
      <c r="O987" s="118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  <c r="AA987" s="117"/>
    </row>
    <row r="988" spans="3:27" ht="15.75" x14ac:dyDescent="0.25">
      <c r="C988" s="117"/>
      <c r="D988" s="118"/>
      <c r="E988" s="118"/>
      <c r="F988" s="118"/>
      <c r="N988" s="118"/>
      <c r="O988" s="118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  <c r="AA988" s="117"/>
    </row>
    <row r="989" spans="3:27" ht="15.75" x14ac:dyDescent="0.25">
      <c r="C989" s="117"/>
      <c r="D989" s="118"/>
      <c r="E989" s="118"/>
      <c r="F989" s="118"/>
      <c r="N989" s="118"/>
      <c r="O989" s="118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  <c r="AA989" s="117"/>
    </row>
    <row r="990" spans="3:27" ht="15.75" x14ac:dyDescent="0.25">
      <c r="C990" s="117"/>
      <c r="D990" s="118"/>
      <c r="E990" s="118"/>
      <c r="F990" s="118"/>
      <c r="N990" s="118"/>
      <c r="O990" s="118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  <c r="AA990" s="117"/>
    </row>
    <row r="991" spans="3:27" ht="15.75" x14ac:dyDescent="0.25">
      <c r="C991" s="117"/>
      <c r="D991" s="118"/>
      <c r="E991" s="118"/>
      <c r="F991" s="118"/>
      <c r="N991" s="118"/>
      <c r="O991" s="118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  <c r="AA991" s="117"/>
    </row>
    <row r="992" spans="3:27" ht="15.75" x14ac:dyDescent="0.25">
      <c r="C992" s="117"/>
      <c r="D992" s="118"/>
      <c r="E992" s="118"/>
      <c r="F992" s="118"/>
      <c r="N992" s="118"/>
      <c r="O992" s="118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  <c r="AA992" s="117"/>
    </row>
    <row r="993" spans="3:27" ht="15.75" x14ac:dyDescent="0.25">
      <c r="C993" s="117"/>
      <c r="D993" s="118"/>
      <c r="E993" s="118"/>
      <c r="F993" s="118"/>
      <c r="N993" s="118"/>
      <c r="O993" s="118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  <c r="AA993" s="117"/>
    </row>
    <row r="994" spans="3:27" ht="15.75" x14ac:dyDescent="0.25">
      <c r="C994" s="117"/>
      <c r="D994" s="118"/>
      <c r="E994" s="118"/>
      <c r="F994" s="118"/>
      <c r="N994" s="118"/>
      <c r="O994" s="118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  <c r="AA994" s="117"/>
    </row>
    <row r="995" spans="3:27" ht="15.75" x14ac:dyDescent="0.25">
      <c r="C995" s="117"/>
      <c r="D995" s="118"/>
      <c r="E995" s="118"/>
      <c r="F995" s="118"/>
      <c r="N995" s="118"/>
      <c r="O995" s="118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  <c r="AA995" s="117"/>
    </row>
    <row r="996" spans="3:27" ht="15.75" x14ac:dyDescent="0.25">
      <c r="C996" s="117"/>
      <c r="D996" s="118"/>
      <c r="E996" s="118"/>
      <c r="F996" s="118"/>
      <c r="N996" s="118"/>
      <c r="O996" s="118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  <c r="AA996" s="117"/>
    </row>
    <row r="997" spans="3:27" ht="15.75" x14ac:dyDescent="0.25">
      <c r="C997" s="117"/>
      <c r="D997" s="118"/>
      <c r="E997" s="118"/>
      <c r="F997" s="118"/>
      <c r="N997" s="118"/>
      <c r="O997" s="118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  <c r="AA997" s="117"/>
    </row>
    <row r="998" spans="3:27" ht="15.75" x14ac:dyDescent="0.25">
      <c r="C998" s="117"/>
      <c r="D998" s="118"/>
      <c r="E998" s="118"/>
      <c r="F998" s="118"/>
      <c r="N998" s="118"/>
      <c r="O998" s="118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  <c r="AA998" s="117"/>
    </row>
    <row r="999" spans="3:27" ht="15.75" x14ac:dyDescent="0.25">
      <c r="C999" s="117"/>
      <c r="D999" s="118"/>
      <c r="E999" s="118"/>
      <c r="F999" s="118"/>
      <c r="N999" s="118"/>
      <c r="O999" s="118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  <c r="AA999" s="117"/>
    </row>
    <row r="1000" spans="3:27" ht="15.75" x14ac:dyDescent="0.25">
      <c r="C1000" s="117"/>
      <c r="D1000" s="118"/>
      <c r="E1000" s="118"/>
      <c r="F1000" s="118"/>
      <c r="N1000" s="118"/>
      <c r="O1000" s="118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  <c r="AA1000" s="117"/>
    </row>
    <row r="1001" spans="3:27" ht="15.75" x14ac:dyDescent="0.25">
      <c r="C1001" s="117"/>
      <c r="D1001" s="118"/>
      <c r="E1001" s="118"/>
      <c r="F1001" s="118"/>
      <c r="N1001" s="118"/>
      <c r="O1001" s="118"/>
      <c r="Q1001" s="117"/>
      <c r="R1001" s="117"/>
      <c r="S1001" s="117"/>
      <c r="T1001" s="117"/>
      <c r="U1001" s="117"/>
      <c r="V1001" s="117"/>
      <c r="W1001" s="117"/>
      <c r="X1001" s="117"/>
      <c r="Y1001" s="117"/>
      <c r="Z1001" s="117"/>
      <c r="AA1001" s="117"/>
    </row>
    <row r="1002" spans="3:27" ht="15.75" x14ac:dyDescent="0.25">
      <c r="C1002" s="117"/>
      <c r="D1002" s="118"/>
      <c r="E1002" s="118"/>
      <c r="F1002" s="118"/>
      <c r="N1002" s="118"/>
      <c r="O1002" s="118"/>
      <c r="Q1002" s="117"/>
      <c r="R1002" s="117"/>
      <c r="S1002" s="117"/>
      <c r="T1002" s="117"/>
      <c r="U1002" s="117"/>
      <c r="V1002" s="117"/>
      <c r="W1002" s="117"/>
      <c r="X1002" s="117"/>
      <c r="Y1002" s="117"/>
      <c r="Z1002" s="117"/>
      <c r="AA1002" s="117"/>
    </row>
    <row r="1003" spans="3:27" ht="15.75" x14ac:dyDescent="0.25">
      <c r="C1003" s="117"/>
      <c r="D1003" s="118"/>
      <c r="E1003" s="118"/>
      <c r="F1003" s="118"/>
      <c r="N1003" s="118"/>
      <c r="O1003" s="118"/>
      <c r="Q1003" s="117"/>
      <c r="R1003" s="117"/>
      <c r="S1003" s="117"/>
      <c r="T1003" s="117"/>
      <c r="U1003" s="117"/>
      <c r="V1003" s="117"/>
      <c r="W1003" s="117"/>
      <c r="X1003" s="117"/>
      <c r="Y1003" s="117"/>
      <c r="Z1003" s="117"/>
      <c r="AA1003" s="117"/>
    </row>
    <row r="1004" spans="3:27" ht="15.75" x14ac:dyDescent="0.25">
      <c r="C1004" s="117"/>
      <c r="D1004" s="118"/>
      <c r="E1004" s="118"/>
      <c r="F1004" s="118"/>
      <c r="N1004" s="118"/>
      <c r="O1004" s="118"/>
      <c r="Q1004" s="117"/>
      <c r="R1004" s="117"/>
      <c r="S1004" s="117"/>
      <c r="T1004" s="117"/>
      <c r="U1004" s="117"/>
      <c r="V1004" s="117"/>
      <c r="W1004" s="117"/>
      <c r="X1004" s="117"/>
      <c r="Y1004" s="117"/>
      <c r="Z1004" s="117"/>
      <c r="AA1004" s="117"/>
    </row>
    <row r="1005" spans="3:27" ht="15.75" x14ac:dyDescent="0.25">
      <c r="C1005" s="117"/>
      <c r="D1005" s="118"/>
      <c r="E1005" s="118"/>
      <c r="F1005" s="118"/>
      <c r="N1005" s="118"/>
      <c r="O1005" s="118"/>
      <c r="Q1005" s="117"/>
      <c r="R1005" s="117"/>
      <c r="S1005" s="117"/>
      <c r="T1005" s="117"/>
      <c r="U1005" s="117"/>
      <c r="V1005" s="117"/>
      <c r="W1005" s="117"/>
      <c r="X1005" s="117"/>
      <c r="Y1005" s="117"/>
      <c r="Z1005" s="117"/>
      <c r="AA1005" s="117"/>
    </row>
    <row r="1006" spans="3:27" ht="15.75" x14ac:dyDescent="0.25">
      <c r="C1006" s="117"/>
      <c r="D1006" s="118"/>
      <c r="E1006" s="118"/>
      <c r="F1006" s="118"/>
      <c r="N1006" s="118"/>
      <c r="O1006" s="118"/>
      <c r="Q1006" s="117"/>
      <c r="R1006" s="117"/>
      <c r="S1006" s="117"/>
      <c r="T1006" s="117"/>
      <c r="U1006" s="117"/>
      <c r="V1006" s="117"/>
      <c r="W1006" s="117"/>
      <c r="X1006" s="117"/>
      <c r="Y1006" s="117"/>
      <c r="Z1006" s="117"/>
      <c r="AA1006" s="117"/>
    </row>
    <row r="1007" spans="3:27" ht="15.75" x14ac:dyDescent="0.25">
      <c r="C1007" s="117"/>
      <c r="D1007" s="118"/>
      <c r="E1007" s="118"/>
      <c r="F1007" s="118"/>
      <c r="N1007" s="118"/>
      <c r="O1007" s="118"/>
      <c r="Q1007" s="117"/>
      <c r="R1007" s="117"/>
      <c r="S1007" s="117"/>
      <c r="T1007" s="117"/>
      <c r="U1007" s="117"/>
      <c r="V1007" s="117"/>
      <c r="W1007" s="117"/>
      <c r="X1007" s="117"/>
      <c r="Y1007" s="117"/>
      <c r="Z1007" s="117"/>
      <c r="AA1007" s="117"/>
    </row>
    <row r="1008" spans="3:27" ht="15.75" x14ac:dyDescent="0.25">
      <c r="C1008" s="117"/>
      <c r="D1008" s="118"/>
      <c r="E1008" s="118"/>
      <c r="F1008" s="118"/>
      <c r="N1008" s="118"/>
      <c r="O1008" s="118"/>
      <c r="Q1008" s="117"/>
      <c r="R1008" s="117"/>
      <c r="S1008" s="117"/>
      <c r="T1008" s="117"/>
      <c r="U1008" s="117"/>
      <c r="V1008" s="117"/>
      <c r="W1008" s="117"/>
      <c r="X1008" s="117"/>
      <c r="Y1008" s="117"/>
      <c r="Z1008" s="117"/>
      <c r="AA1008" s="117"/>
    </row>
    <row r="1009" spans="3:27" ht="15.75" x14ac:dyDescent="0.25">
      <c r="C1009" s="117"/>
      <c r="D1009" s="118"/>
      <c r="E1009" s="118"/>
      <c r="F1009" s="118"/>
      <c r="N1009" s="118"/>
      <c r="O1009" s="118"/>
      <c r="Q1009" s="117"/>
      <c r="R1009" s="117"/>
      <c r="S1009" s="117"/>
      <c r="T1009" s="117"/>
      <c r="U1009" s="117"/>
      <c r="V1009" s="117"/>
      <c r="W1009" s="117"/>
      <c r="X1009" s="117"/>
      <c r="Y1009" s="117"/>
      <c r="Z1009" s="117"/>
      <c r="AA1009" s="117"/>
    </row>
    <row r="1010" spans="3:27" ht="15.75" x14ac:dyDescent="0.25">
      <c r="C1010" s="117"/>
      <c r="D1010" s="118"/>
      <c r="E1010" s="118"/>
      <c r="F1010" s="118"/>
      <c r="N1010" s="118"/>
      <c r="O1010" s="118"/>
      <c r="Q1010" s="117"/>
      <c r="R1010" s="117"/>
      <c r="S1010" s="117"/>
      <c r="T1010" s="117"/>
      <c r="U1010" s="117"/>
      <c r="V1010" s="117"/>
      <c r="W1010" s="117"/>
      <c r="X1010" s="117"/>
      <c r="Y1010" s="117"/>
      <c r="Z1010" s="117"/>
      <c r="AA1010" s="117"/>
    </row>
    <row r="1011" spans="3:27" ht="15.75" x14ac:dyDescent="0.25">
      <c r="C1011" s="117"/>
      <c r="D1011" s="118"/>
      <c r="E1011" s="118"/>
      <c r="F1011" s="118"/>
      <c r="N1011" s="118"/>
      <c r="O1011" s="118"/>
      <c r="Q1011" s="117"/>
      <c r="R1011" s="117"/>
      <c r="S1011" s="117"/>
      <c r="T1011" s="117"/>
      <c r="U1011" s="117"/>
      <c r="V1011" s="117"/>
      <c r="W1011" s="117"/>
      <c r="X1011" s="117"/>
      <c r="Y1011" s="117"/>
      <c r="Z1011" s="117"/>
      <c r="AA1011" s="117"/>
    </row>
    <row r="1012" spans="3:27" ht="15.75" x14ac:dyDescent="0.25">
      <c r="C1012" s="117"/>
      <c r="D1012" s="118"/>
      <c r="E1012" s="118"/>
      <c r="F1012" s="118"/>
      <c r="N1012" s="118"/>
      <c r="O1012" s="118"/>
      <c r="Q1012" s="117"/>
      <c r="R1012" s="117"/>
      <c r="S1012" s="117"/>
      <c r="T1012" s="117"/>
      <c r="U1012" s="117"/>
      <c r="V1012" s="117"/>
      <c r="W1012" s="117"/>
      <c r="X1012" s="117"/>
      <c r="Y1012" s="117"/>
      <c r="Z1012" s="117"/>
      <c r="AA1012" s="117"/>
    </row>
    <row r="1013" spans="3:27" ht="15.75" x14ac:dyDescent="0.25">
      <c r="C1013" s="117"/>
      <c r="D1013" s="118"/>
      <c r="E1013" s="118"/>
      <c r="F1013" s="118"/>
      <c r="N1013" s="118"/>
      <c r="O1013" s="118"/>
      <c r="Q1013" s="117"/>
      <c r="R1013" s="117"/>
      <c r="S1013" s="117"/>
      <c r="T1013" s="117"/>
      <c r="U1013" s="117"/>
      <c r="V1013" s="117"/>
      <c r="W1013" s="117"/>
      <c r="X1013" s="117"/>
      <c r="Y1013" s="117"/>
      <c r="Z1013" s="117"/>
      <c r="AA1013" s="117"/>
    </row>
    <row r="1014" spans="3:27" ht="15.75" x14ac:dyDescent="0.25">
      <c r="C1014" s="117"/>
      <c r="D1014" s="118"/>
      <c r="E1014" s="118"/>
      <c r="F1014" s="118"/>
      <c r="N1014" s="118"/>
      <c r="O1014" s="118"/>
      <c r="Q1014" s="117"/>
      <c r="R1014" s="117"/>
      <c r="S1014" s="117"/>
      <c r="T1014" s="117"/>
      <c r="U1014" s="117"/>
      <c r="V1014" s="117"/>
      <c r="W1014" s="117"/>
      <c r="X1014" s="117"/>
      <c r="Y1014" s="117"/>
      <c r="Z1014" s="117"/>
      <c r="AA1014" s="117"/>
    </row>
    <row r="1015" spans="3:27" ht="15.75" x14ac:dyDescent="0.25">
      <c r="C1015" s="117"/>
      <c r="D1015" s="118"/>
      <c r="E1015" s="118"/>
      <c r="F1015" s="118"/>
      <c r="N1015" s="118"/>
      <c r="O1015" s="118"/>
      <c r="Q1015" s="117"/>
      <c r="R1015" s="117"/>
      <c r="S1015" s="117"/>
      <c r="T1015" s="117"/>
      <c r="U1015" s="117"/>
      <c r="V1015" s="117"/>
      <c r="W1015" s="117"/>
      <c r="X1015" s="117"/>
      <c r="Y1015" s="117"/>
      <c r="Z1015" s="117"/>
      <c r="AA1015" s="117"/>
    </row>
    <row r="1016" spans="3:27" ht="15.75" x14ac:dyDescent="0.25">
      <c r="C1016" s="117"/>
      <c r="D1016" s="118"/>
      <c r="E1016" s="118"/>
      <c r="F1016" s="118"/>
      <c r="N1016" s="118"/>
      <c r="O1016" s="118"/>
      <c r="Q1016" s="117"/>
      <c r="R1016" s="117"/>
      <c r="S1016" s="117"/>
      <c r="T1016" s="117"/>
      <c r="U1016" s="117"/>
      <c r="V1016" s="117"/>
      <c r="W1016" s="117"/>
      <c r="X1016" s="117"/>
      <c r="Y1016" s="117"/>
      <c r="Z1016" s="117"/>
      <c r="AA1016" s="117"/>
    </row>
    <row r="1017" spans="3:27" ht="15.75" x14ac:dyDescent="0.25">
      <c r="C1017" s="117"/>
      <c r="D1017" s="118"/>
      <c r="E1017" s="118"/>
      <c r="F1017" s="118"/>
      <c r="N1017" s="118"/>
      <c r="O1017" s="118"/>
      <c r="Q1017" s="117"/>
      <c r="R1017" s="117"/>
      <c r="S1017" s="117"/>
      <c r="T1017" s="117"/>
      <c r="U1017" s="117"/>
      <c r="V1017" s="117"/>
      <c r="W1017" s="117"/>
      <c r="X1017" s="117"/>
      <c r="Y1017" s="117"/>
      <c r="Z1017" s="117"/>
      <c r="AA1017" s="117"/>
    </row>
    <row r="1018" spans="3:27" ht="15.75" x14ac:dyDescent="0.25">
      <c r="C1018" s="117"/>
      <c r="D1018" s="118"/>
      <c r="E1018" s="118"/>
      <c r="F1018" s="118"/>
      <c r="N1018" s="118"/>
      <c r="O1018" s="118"/>
      <c r="Q1018" s="117"/>
      <c r="R1018" s="117"/>
      <c r="S1018" s="117"/>
      <c r="T1018" s="117"/>
      <c r="U1018" s="117"/>
      <c r="V1018" s="117"/>
      <c r="W1018" s="117"/>
      <c r="X1018" s="117"/>
      <c r="Y1018" s="117"/>
      <c r="Z1018" s="117"/>
      <c r="AA1018" s="117"/>
    </row>
    <row r="1019" spans="3:27" ht="15.75" x14ac:dyDescent="0.25">
      <c r="C1019" s="117"/>
      <c r="D1019" s="118"/>
      <c r="E1019" s="118"/>
      <c r="F1019" s="118"/>
      <c r="N1019" s="118"/>
      <c r="O1019" s="118"/>
      <c r="Q1019" s="117"/>
      <c r="R1019" s="117"/>
      <c r="S1019" s="117"/>
      <c r="T1019" s="117"/>
      <c r="U1019" s="117"/>
      <c r="V1019" s="117"/>
      <c r="W1019" s="117"/>
      <c r="X1019" s="117"/>
      <c r="Y1019" s="117"/>
      <c r="Z1019" s="117"/>
      <c r="AA1019" s="117"/>
    </row>
    <row r="1020" spans="3:27" ht="15.75" x14ac:dyDescent="0.25">
      <c r="C1020" s="117"/>
      <c r="D1020" s="118"/>
      <c r="E1020" s="118"/>
      <c r="F1020" s="118"/>
      <c r="N1020" s="118"/>
      <c r="O1020" s="118"/>
      <c r="Q1020" s="117"/>
      <c r="R1020" s="117"/>
      <c r="S1020" s="117"/>
      <c r="T1020" s="117"/>
      <c r="U1020" s="117"/>
      <c r="V1020" s="117"/>
      <c r="W1020" s="117"/>
      <c r="X1020" s="117"/>
      <c r="Y1020" s="117"/>
      <c r="Z1020" s="117"/>
      <c r="AA1020" s="117"/>
    </row>
    <row r="1021" spans="3:27" ht="15.75" x14ac:dyDescent="0.25">
      <c r="C1021" s="117"/>
      <c r="D1021" s="118"/>
      <c r="E1021" s="118"/>
      <c r="F1021" s="118"/>
      <c r="N1021" s="118"/>
      <c r="O1021" s="118"/>
      <c r="Q1021" s="117"/>
      <c r="R1021" s="117"/>
      <c r="S1021" s="117"/>
      <c r="T1021" s="117"/>
      <c r="U1021" s="117"/>
      <c r="V1021" s="117"/>
      <c r="W1021" s="117"/>
      <c r="X1021" s="117"/>
      <c r="Y1021" s="117"/>
      <c r="Z1021" s="117"/>
      <c r="AA1021" s="117"/>
    </row>
    <row r="1022" spans="3:27" ht="15.75" x14ac:dyDescent="0.25">
      <c r="C1022" s="117"/>
      <c r="D1022" s="118"/>
      <c r="E1022" s="118"/>
      <c r="F1022" s="118"/>
      <c r="N1022" s="118"/>
      <c r="O1022" s="118"/>
      <c r="Q1022" s="117"/>
      <c r="R1022" s="117"/>
      <c r="S1022" s="117"/>
      <c r="T1022" s="117"/>
      <c r="U1022" s="117"/>
      <c r="V1022" s="117"/>
      <c r="W1022" s="117"/>
      <c r="X1022" s="117"/>
      <c r="Y1022" s="117"/>
      <c r="Z1022" s="117"/>
      <c r="AA1022" s="117"/>
    </row>
    <row r="1023" spans="3:27" ht="15.75" x14ac:dyDescent="0.25">
      <c r="C1023" s="117"/>
      <c r="D1023" s="118"/>
      <c r="E1023" s="118"/>
      <c r="F1023" s="118"/>
      <c r="N1023" s="118"/>
      <c r="O1023" s="118"/>
      <c r="Q1023" s="117"/>
      <c r="R1023" s="117"/>
      <c r="S1023" s="117"/>
      <c r="T1023" s="117"/>
      <c r="U1023" s="117"/>
      <c r="V1023" s="117"/>
      <c r="W1023" s="117"/>
      <c r="X1023" s="117"/>
      <c r="Y1023" s="117"/>
      <c r="Z1023" s="117"/>
      <c r="AA1023" s="117"/>
    </row>
    <row r="1024" spans="3:27" ht="15.75" x14ac:dyDescent="0.25">
      <c r="C1024" s="117"/>
      <c r="D1024" s="118"/>
      <c r="E1024" s="118"/>
      <c r="F1024" s="118"/>
      <c r="N1024" s="118"/>
      <c r="O1024" s="118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</row>
    <row r="1025" spans="3:27" ht="15.75" x14ac:dyDescent="0.25">
      <c r="C1025" s="117"/>
      <c r="D1025" s="118"/>
      <c r="E1025" s="118"/>
      <c r="F1025" s="118"/>
      <c r="N1025" s="118"/>
      <c r="O1025" s="118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</row>
    <row r="1026" spans="3:27" ht="15.75" x14ac:dyDescent="0.25">
      <c r="C1026" s="117"/>
      <c r="D1026" s="118"/>
      <c r="E1026" s="118"/>
      <c r="F1026" s="118"/>
      <c r="N1026" s="118"/>
      <c r="O1026" s="118"/>
      <c r="Q1026" s="117"/>
      <c r="R1026" s="117"/>
      <c r="S1026" s="117"/>
      <c r="T1026" s="117"/>
      <c r="U1026" s="117"/>
      <c r="V1026" s="117"/>
      <c r="W1026" s="117"/>
      <c r="X1026" s="117"/>
      <c r="Y1026" s="117"/>
      <c r="Z1026" s="117"/>
      <c r="AA1026" s="117"/>
    </row>
    <row r="1027" spans="3:27" ht="15.75" x14ac:dyDescent="0.25">
      <c r="C1027" s="117"/>
      <c r="D1027" s="118"/>
      <c r="E1027" s="118"/>
      <c r="F1027" s="118"/>
      <c r="N1027" s="118"/>
      <c r="O1027" s="118"/>
      <c r="Q1027" s="117"/>
      <c r="R1027" s="117"/>
      <c r="S1027" s="117"/>
      <c r="T1027" s="117"/>
      <c r="U1027" s="117"/>
      <c r="V1027" s="117"/>
      <c r="W1027" s="117"/>
      <c r="X1027" s="117"/>
      <c r="Y1027" s="117"/>
      <c r="Z1027" s="117"/>
      <c r="AA1027" s="117"/>
    </row>
    <row r="1028" spans="3:27" ht="15.75" x14ac:dyDescent="0.25">
      <c r="C1028" s="117"/>
      <c r="D1028" s="118"/>
      <c r="E1028" s="118"/>
      <c r="F1028" s="118"/>
      <c r="N1028" s="118"/>
      <c r="O1028" s="118"/>
      <c r="Q1028" s="117"/>
      <c r="R1028" s="117"/>
      <c r="S1028" s="117"/>
      <c r="T1028" s="117"/>
      <c r="U1028" s="117"/>
      <c r="V1028" s="117"/>
      <c r="W1028" s="117"/>
      <c r="X1028" s="117"/>
      <c r="Y1028" s="117"/>
      <c r="Z1028" s="117"/>
      <c r="AA1028" s="117"/>
    </row>
    <row r="1029" spans="3:27" ht="15.75" x14ac:dyDescent="0.25">
      <c r="C1029" s="117"/>
      <c r="D1029" s="118"/>
      <c r="E1029" s="118"/>
      <c r="F1029" s="118"/>
      <c r="N1029" s="118"/>
      <c r="O1029" s="118"/>
      <c r="Q1029" s="117"/>
      <c r="R1029" s="117"/>
      <c r="S1029" s="117"/>
      <c r="T1029" s="117"/>
      <c r="U1029" s="117"/>
      <c r="V1029" s="117"/>
      <c r="W1029" s="117"/>
      <c r="X1029" s="117"/>
      <c r="Y1029" s="117"/>
      <c r="Z1029" s="117"/>
      <c r="AA1029" s="117"/>
    </row>
    <row r="1030" spans="3:27" ht="15.75" x14ac:dyDescent="0.25">
      <c r="C1030" s="117"/>
      <c r="D1030" s="118"/>
      <c r="E1030" s="118"/>
      <c r="F1030" s="118"/>
      <c r="N1030" s="118"/>
      <c r="O1030" s="118"/>
      <c r="Q1030" s="117"/>
      <c r="R1030" s="117"/>
      <c r="S1030" s="117"/>
      <c r="T1030" s="117"/>
      <c r="U1030" s="117"/>
      <c r="V1030" s="117"/>
      <c r="W1030" s="117"/>
      <c r="X1030" s="117"/>
      <c r="Y1030" s="117"/>
      <c r="Z1030" s="117"/>
      <c r="AA1030" s="117"/>
    </row>
    <row r="1031" spans="3:27" ht="15.75" x14ac:dyDescent="0.25">
      <c r="C1031" s="117"/>
      <c r="D1031" s="118"/>
      <c r="E1031" s="118"/>
      <c r="F1031" s="118"/>
      <c r="N1031" s="118"/>
      <c r="O1031" s="118"/>
      <c r="Q1031" s="117"/>
      <c r="R1031" s="117"/>
      <c r="S1031" s="117"/>
      <c r="T1031" s="117"/>
      <c r="U1031" s="117"/>
      <c r="V1031" s="117"/>
      <c r="W1031" s="117"/>
      <c r="X1031" s="117"/>
      <c r="Y1031" s="117"/>
      <c r="Z1031" s="117"/>
      <c r="AA1031" s="117"/>
    </row>
    <row r="1032" spans="3:27" ht="15.75" x14ac:dyDescent="0.25">
      <c r="C1032" s="117"/>
      <c r="D1032" s="118"/>
      <c r="E1032" s="118"/>
      <c r="F1032" s="118"/>
      <c r="N1032" s="118"/>
      <c r="O1032" s="118"/>
      <c r="Q1032" s="117"/>
      <c r="R1032" s="117"/>
      <c r="S1032" s="117"/>
      <c r="T1032" s="117"/>
      <c r="U1032" s="117"/>
      <c r="V1032" s="117"/>
      <c r="W1032" s="117"/>
      <c r="X1032" s="117"/>
      <c r="Y1032" s="117"/>
      <c r="Z1032" s="117"/>
      <c r="AA1032" s="117"/>
    </row>
    <row r="1033" spans="3:27" ht="15.75" x14ac:dyDescent="0.25">
      <c r="C1033" s="117"/>
      <c r="D1033" s="118"/>
      <c r="E1033" s="118"/>
      <c r="F1033" s="118"/>
      <c r="N1033" s="118"/>
      <c r="O1033" s="118"/>
      <c r="Q1033" s="117"/>
      <c r="R1033" s="117"/>
      <c r="S1033" s="117"/>
      <c r="T1033" s="117"/>
      <c r="U1033" s="117"/>
      <c r="V1033" s="117"/>
      <c r="W1033" s="117"/>
      <c r="X1033" s="117"/>
      <c r="Y1033" s="117"/>
      <c r="Z1033" s="117"/>
      <c r="AA1033" s="117"/>
    </row>
    <row r="1034" spans="3:27" ht="15.75" x14ac:dyDescent="0.25">
      <c r="C1034" s="117"/>
      <c r="D1034" s="118"/>
      <c r="E1034" s="118"/>
      <c r="F1034" s="118"/>
      <c r="N1034" s="118"/>
      <c r="O1034" s="118"/>
      <c r="Q1034" s="117"/>
      <c r="R1034" s="117"/>
      <c r="S1034" s="117"/>
      <c r="T1034" s="117"/>
      <c r="U1034" s="117"/>
      <c r="V1034" s="117"/>
      <c r="W1034" s="117"/>
      <c r="X1034" s="117"/>
      <c r="Y1034" s="117"/>
      <c r="Z1034" s="117"/>
      <c r="AA1034" s="117"/>
    </row>
    <row r="1035" spans="3:27" ht="15.75" x14ac:dyDescent="0.25">
      <c r="C1035" s="117"/>
      <c r="D1035" s="118"/>
      <c r="E1035" s="118"/>
      <c r="F1035" s="118"/>
      <c r="N1035" s="118"/>
      <c r="O1035" s="118"/>
      <c r="Q1035" s="117"/>
      <c r="R1035" s="117"/>
      <c r="S1035" s="117"/>
      <c r="T1035" s="117"/>
      <c r="U1035" s="117"/>
      <c r="V1035" s="117"/>
      <c r="W1035" s="117"/>
      <c r="X1035" s="117"/>
      <c r="Y1035" s="117"/>
      <c r="Z1035" s="117"/>
      <c r="AA1035" s="117"/>
    </row>
    <row r="1036" spans="3:27" ht="15.75" x14ac:dyDescent="0.25">
      <c r="C1036" s="117"/>
      <c r="D1036" s="118"/>
      <c r="E1036" s="118"/>
      <c r="F1036" s="118"/>
      <c r="N1036" s="118"/>
      <c r="O1036" s="118"/>
      <c r="Q1036" s="117"/>
      <c r="R1036" s="117"/>
      <c r="S1036" s="117"/>
      <c r="T1036" s="117"/>
      <c r="U1036" s="117"/>
      <c r="V1036" s="117"/>
      <c r="W1036" s="117"/>
      <c r="X1036" s="117"/>
      <c r="Y1036" s="117"/>
      <c r="Z1036" s="117"/>
      <c r="AA1036" s="117"/>
    </row>
    <row r="1037" spans="3:27" ht="15.75" x14ac:dyDescent="0.25">
      <c r="C1037" s="117"/>
      <c r="D1037" s="118"/>
      <c r="E1037" s="118"/>
      <c r="F1037" s="118"/>
      <c r="N1037" s="118"/>
      <c r="O1037" s="118"/>
      <c r="Q1037" s="117"/>
      <c r="R1037" s="117"/>
      <c r="S1037" s="117"/>
      <c r="T1037" s="117"/>
      <c r="U1037" s="117"/>
      <c r="V1037" s="117"/>
      <c r="W1037" s="117"/>
      <c r="X1037" s="117"/>
      <c r="Y1037" s="117"/>
      <c r="Z1037" s="117"/>
      <c r="AA1037" s="117"/>
    </row>
    <row r="1038" spans="3:27" ht="15.75" x14ac:dyDescent="0.25">
      <c r="C1038" s="117"/>
      <c r="D1038" s="118"/>
      <c r="E1038" s="118"/>
      <c r="F1038" s="118"/>
      <c r="N1038" s="118"/>
      <c r="O1038" s="118"/>
      <c r="Q1038" s="117"/>
      <c r="R1038" s="117"/>
      <c r="S1038" s="117"/>
      <c r="T1038" s="117"/>
      <c r="U1038" s="117"/>
      <c r="V1038" s="117"/>
      <c r="W1038" s="117"/>
      <c r="X1038" s="117"/>
      <c r="Y1038" s="117"/>
      <c r="Z1038" s="117"/>
      <c r="AA1038" s="117"/>
    </row>
    <row r="1039" spans="3:27" ht="15.75" x14ac:dyDescent="0.25">
      <c r="C1039" s="117"/>
      <c r="D1039" s="118"/>
      <c r="E1039" s="118"/>
      <c r="F1039" s="118"/>
      <c r="N1039" s="118"/>
      <c r="O1039" s="118"/>
      <c r="Q1039" s="117"/>
      <c r="R1039" s="117"/>
      <c r="S1039" s="117"/>
      <c r="T1039" s="117"/>
      <c r="U1039" s="117"/>
      <c r="V1039" s="117"/>
      <c r="W1039" s="117"/>
      <c r="X1039" s="117"/>
      <c r="Y1039" s="117"/>
      <c r="Z1039" s="117"/>
      <c r="AA1039" s="117"/>
    </row>
    <row r="1040" spans="3:27" ht="15.75" x14ac:dyDescent="0.25">
      <c r="C1040" s="117"/>
      <c r="D1040" s="118"/>
      <c r="E1040" s="118"/>
      <c r="F1040" s="118"/>
      <c r="N1040" s="118"/>
      <c r="O1040" s="118"/>
      <c r="Q1040" s="117"/>
      <c r="R1040" s="117"/>
      <c r="S1040" s="117"/>
      <c r="T1040" s="117"/>
      <c r="U1040" s="117"/>
      <c r="V1040" s="117"/>
      <c r="W1040" s="117"/>
      <c r="X1040" s="117"/>
      <c r="Y1040" s="117"/>
      <c r="Z1040" s="117"/>
      <c r="AA1040" s="117"/>
    </row>
    <row r="1041" spans="3:27" ht="15.75" x14ac:dyDescent="0.25">
      <c r="C1041" s="117"/>
      <c r="D1041" s="118"/>
      <c r="E1041" s="118"/>
      <c r="F1041" s="118"/>
      <c r="N1041" s="118"/>
      <c r="O1041" s="118"/>
      <c r="Q1041" s="117"/>
      <c r="R1041" s="117"/>
      <c r="S1041" s="117"/>
      <c r="T1041" s="117"/>
      <c r="U1041" s="117"/>
      <c r="V1041" s="117"/>
      <c r="W1041" s="117"/>
      <c r="X1041" s="117"/>
      <c r="Y1041" s="117"/>
      <c r="Z1041" s="117"/>
      <c r="AA1041" s="117"/>
    </row>
    <row r="1042" spans="3:27" ht="15.75" x14ac:dyDescent="0.25">
      <c r="C1042" s="117"/>
      <c r="D1042" s="118"/>
      <c r="E1042" s="118"/>
      <c r="F1042" s="118"/>
      <c r="N1042" s="118"/>
      <c r="O1042" s="118"/>
      <c r="Q1042" s="117"/>
      <c r="R1042" s="117"/>
      <c r="S1042" s="117"/>
      <c r="T1042" s="117"/>
      <c r="U1042" s="117"/>
      <c r="V1042" s="117"/>
      <c r="W1042" s="117"/>
      <c r="X1042" s="117"/>
      <c r="Y1042" s="117"/>
      <c r="Z1042" s="117"/>
      <c r="AA1042" s="117"/>
    </row>
    <row r="1043" spans="3:27" ht="15.75" x14ac:dyDescent="0.25">
      <c r="C1043" s="117"/>
      <c r="D1043" s="118"/>
      <c r="E1043" s="118"/>
      <c r="F1043" s="118"/>
      <c r="N1043" s="118"/>
      <c r="O1043" s="118"/>
      <c r="Q1043" s="117"/>
      <c r="R1043" s="117"/>
      <c r="S1043" s="117"/>
      <c r="T1043" s="117"/>
      <c r="U1043" s="117"/>
      <c r="V1043" s="117"/>
      <c r="W1043" s="117"/>
      <c r="X1043" s="117"/>
      <c r="Y1043" s="117"/>
      <c r="Z1043" s="117"/>
      <c r="AA1043" s="117"/>
    </row>
    <row r="1044" spans="3:27" ht="15.75" x14ac:dyDescent="0.25">
      <c r="C1044" s="117"/>
      <c r="D1044" s="118"/>
      <c r="E1044" s="118"/>
      <c r="F1044" s="118"/>
      <c r="N1044" s="118"/>
      <c r="O1044" s="118"/>
      <c r="Q1044" s="117"/>
      <c r="R1044" s="117"/>
      <c r="S1044" s="117"/>
      <c r="T1044" s="117"/>
      <c r="U1044" s="117"/>
      <c r="V1044" s="117"/>
      <c r="W1044" s="117"/>
      <c r="X1044" s="117"/>
      <c r="Y1044" s="117"/>
      <c r="Z1044" s="117"/>
      <c r="AA1044" s="117"/>
    </row>
    <row r="1045" spans="3:27" ht="15.75" x14ac:dyDescent="0.25">
      <c r="C1045" s="117"/>
      <c r="D1045" s="118"/>
      <c r="E1045" s="118"/>
      <c r="F1045" s="118"/>
      <c r="N1045" s="118"/>
      <c r="O1045" s="118"/>
      <c r="Q1045" s="117"/>
      <c r="R1045" s="117"/>
      <c r="S1045" s="117"/>
      <c r="T1045" s="117"/>
      <c r="U1045" s="117"/>
      <c r="V1045" s="117"/>
      <c r="W1045" s="117"/>
      <c r="X1045" s="117"/>
      <c r="Y1045" s="117"/>
      <c r="Z1045" s="117"/>
      <c r="AA1045" s="117"/>
    </row>
    <row r="1046" spans="3:27" ht="15.75" x14ac:dyDescent="0.25">
      <c r="C1046" s="117"/>
      <c r="D1046" s="118"/>
      <c r="E1046" s="118"/>
      <c r="F1046" s="118"/>
      <c r="N1046" s="118"/>
      <c r="O1046" s="118"/>
      <c r="Q1046" s="117"/>
      <c r="R1046" s="117"/>
      <c r="S1046" s="117"/>
      <c r="T1046" s="117"/>
      <c r="U1046" s="117"/>
      <c r="V1046" s="117"/>
      <c r="W1046" s="117"/>
      <c r="X1046" s="117"/>
      <c r="Y1046" s="117"/>
      <c r="Z1046" s="117"/>
      <c r="AA1046" s="117"/>
    </row>
    <row r="1047" spans="3:27" ht="15.75" x14ac:dyDescent="0.25">
      <c r="C1047" s="117"/>
      <c r="D1047" s="118"/>
      <c r="E1047" s="118"/>
      <c r="F1047" s="118"/>
      <c r="N1047" s="118"/>
      <c r="O1047" s="118"/>
      <c r="Q1047" s="117"/>
      <c r="R1047" s="117"/>
      <c r="S1047" s="117"/>
      <c r="T1047" s="117"/>
      <c r="U1047" s="117"/>
      <c r="V1047" s="117"/>
      <c r="W1047" s="117"/>
      <c r="X1047" s="117"/>
      <c r="Y1047" s="117"/>
      <c r="Z1047" s="117"/>
      <c r="AA1047" s="117"/>
    </row>
    <row r="1048" spans="3:27" ht="15.75" x14ac:dyDescent="0.25">
      <c r="C1048" s="117"/>
      <c r="D1048" s="118"/>
      <c r="E1048" s="118"/>
      <c r="F1048" s="118"/>
      <c r="N1048" s="118"/>
      <c r="O1048" s="118"/>
      <c r="Q1048" s="117"/>
      <c r="R1048" s="117"/>
      <c r="S1048" s="117"/>
      <c r="T1048" s="117"/>
      <c r="U1048" s="117"/>
      <c r="V1048" s="117"/>
      <c r="W1048" s="117"/>
      <c r="X1048" s="117"/>
      <c r="Y1048" s="117"/>
      <c r="Z1048" s="117"/>
      <c r="AA1048" s="117"/>
    </row>
    <row r="1049" spans="3:27" ht="15.75" x14ac:dyDescent="0.25">
      <c r="C1049" s="117"/>
      <c r="D1049" s="118"/>
      <c r="E1049" s="118"/>
      <c r="F1049" s="118"/>
      <c r="N1049" s="118"/>
      <c r="O1049" s="118"/>
      <c r="Q1049" s="117"/>
      <c r="R1049" s="117"/>
      <c r="S1049" s="117"/>
      <c r="T1049" s="117"/>
      <c r="U1049" s="117"/>
      <c r="V1049" s="117"/>
      <c r="W1049" s="117"/>
      <c r="X1049" s="117"/>
      <c r="Y1049" s="117"/>
      <c r="Z1049" s="117"/>
      <c r="AA1049" s="117"/>
    </row>
    <row r="1050" spans="3:27" ht="15.75" x14ac:dyDescent="0.25">
      <c r="C1050" s="117"/>
      <c r="D1050" s="118"/>
      <c r="E1050" s="118"/>
      <c r="F1050" s="118"/>
      <c r="N1050" s="118"/>
      <c r="O1050" s="118"/>
      <c r="Q1050" s="117"/>
      <c r="R1050" s="117"/>
      <c r="S1050" s="117"/>
      <c r="T1050" s="117"/>
      <c r="U1050" s="117"/>
      <c r="V1050" s="117"/>
      <c r="W1050" s="117"/>
      <c r="X1050" s="117"/>
      <c r="Y1050" s="117"/>
      <c r="Z1050" s="117"/>
      <c r="AA1050" s="117"/>
    </row>
    <row r="1051" spans="3:27" ht="15.75" x14ac:dyDescent="0.25">
      <c r="C1051" s="117"/>
      <c r="D1051" s="118"/>
      <c r="E1051" s="118"/>
      <c r="F1051" s="118"/>
      <c r="N1051" s="118"/>
      <c r="O1051" s="118"/>
      <c r="Q1051" s="117"/>
      <c r="R1051" s="117"/>
      <c r="S1051" s="117"/>
      <c r="T1051" s="117"/>
      <c r="U1051" s="117"/>
      <c r="V1051" s="117"/>
      <c r="W1051" s="117"/>
      <c r="X1051" s="117"/>
      <c r="Y1051" s="117"/>
      <c r="Z1051" s="117"/>
      <c r="AA1051" s="117"/>
    </row>
    <row r="1052" spans="3:27" ht="15.75" x14ac:dyDescent="0.25">
      <c r="C1052" s="117"/>
      <c r="D1052" s="118"/>
      <c r="E1052" s="118"/>
      <c r="F1052" s="118"/>
      <c r="N1052" s="118"/>
      <c r="O1052" s="118"/>
      <c r="Q1052" s="117"/>
      <c r="R1052" s="117"/>
      <c r="S1052" s="117"/>
      <c r="T1052" s="117"/>
      <c r="U1052" s="117"/>
      <c r="V1052" s="117"/>
      <c r="W1052" s="117"/>
      <c r="X1052" s="117"/>
      <c r="Y1052" s="117"/>
      <c r="Z1052" s="117"/>
      <c r="AA1052" s="117"/>
    </row>
    <row r="1053" spans="3:27" ht="15.75" x14ac:dyDescent="0.25">
      <c r="C1053" s="117"/>
      <c r="D1053" s="118"/>
      <c r="E1053" s="118"/>
      <c r="F1053" s="118"/>
      <c r="N1053" s="118"/>
      <c r="O1053" s="118"/>
      <c r="Q1053" s="117"/>
      <c r="R1053" s="117"/>
      <c r="S1053" s="117"/>
      <c r="T1053" s="117"/>
      <c r="U1053" s="117"/>
      <c r="V1053" s="117"/>
      <c r="W1053" s="117"/>
      <c r="X1053" s="117"/>
      <c r="Y1053" s="117"/>
      <c r="Z1053" s="117"/>
      <c r="AA1053" s="117"/>
    </row>
    <row r="1054" spans="3:27" ht="15.75" x14ac:dyDescent="0.25">
      <c r="C1054" s="117"/>
      <c r="D1054" s="118"/>
      <c r="E1054" s="118"/>
      <c r="F1054" s="118"/>
      <c r="N1054" s="118"/>
      <c r="O1054" s="118"/>
      <c r="Q1054" s="117"/>
      <c r="R1054" s="117"/>
      <c r="S1054" s="117"/>
      <c r="T1054" s="117"/>
      <c r="U1054" s="117"/>
      <c r="V1054" s="117"/>
      <c r="W1054" s="117"/>
      <c r="X1054" s="117"/>
      <c r="Y1054" s="117"/>
      <c r="Z1054" s="117"/>
      <c r="AA1054" s="117"/>
    </row>
    <row r="1055" spans="3:27" ht="15.75" x14ac:dyDescent="0.25">
      <c r="C1055" s="117"/>
      <c r="D1055" s="118"/>
      <c r="E1055" s="118"/>
      <c r="F1055" s="118"/>
      <c r="N1055" s="118"/>
      <c r="O1055" s="118"/>
      <c r="Q1055" s="117"/>
      <c r="R1055" s="117"/>
      <c r="S1055" s="117"/>
      <c r="T1055" s="117"/>
      <c r="U1055" s="117"/>
      <c r="V1055" s="117"/>
      <c r="W1055" s="117"/>
      <c r="X1055" s="117"/>
      <c r="Y1055" s="117"/>
      <c r="Z1055" s="117"/>
      <c r="AA1055" s="117"/>
    </row>
    <row r="1056" spans="3:27" ht="15.75" x14ac:dyDescent="0.25">
      <c r="C1056" s="117"/>
      <c r="D1056" s="118"/>
      <c r="E1056" s="118"/>
      <c r="F1056" s="118"/>
      <c r="N1056" s="118"/>
      <c r="O1056" s="118"/>
      <c r="Q1056" s="117"/>
      <c r="R1056" s="117"/>
      <c r="S1056" s="117"/>
      <c r="T1056" s="117"/>
      <c r="U1056" s="117"/>
      <c r="V1056" s="117"/>
      <c r="W1056" s="117"/>
      <c r="X1056" s="117"/>
      <c r="Y1056" s="117"/>
      <c r="Z1056" s="117"/>
      <c r="AA1056" s="117"/>
    </row>
    <row r="1057" spans="3:27" ht="15.75" x14ac:dyDescent="0.25">
      <c r="C1057" s="117"/>
      <c r="D1057" s="118"/>
      <c r="E1057" s="118"/>
      <c r="F1057" s="118"/>
      <c r="N1057" s="118"/>
      <c r="O1057" s="118"/>
      <c r="Q1057" s="117"/>
      <c r="R1057" s="117"/>
      <c r="S1057" s="117"/>
      <c r="T1057" s="117"/>
      <c r="U1057" s="117"/>
      <c r="V1057" s="117"/>
      <c r="W1057" s="117"/>
      <c r="X1057" s="117"/>
      <c r="Y1057" s="117"/>
      <c r="Z1057" s="117"/>
      <c r="AA1057" s="117"/>
    </row>
    <row r="1058" spans="3:27" ht="15.75" x14ac:dyDescent="0.25">
      <c r="C1058" s="117"/>
      <c r="D1058" s="118"/>
      <c r="E1058" s="118"/>
      <c r="F1058" s="118"/>
      <c r="N1058" s="118"/>
      <c r="O1058" s="118"/>
      <c r="Q1058" s="117"/>
      <c r="R1058" s="117"/>
      <c r="S1058" s="117"/>
      <c r="T1058" s="117"/>
      <c r="U1058" s="117"/>
      <c r="V1058" s="117"/>
      <c r="W1058" s="117"/>
      <c r="X1058" s="117"/>
      <c r="Y1058" s="117"/>
      <c r="Z1058" s="117"/>
      <c r="AA1058" s="117"/>
    </row>
    <row r="1059" spans="3:27" ht="15.75" x14ac:dyDescent="0.25">
      <c r="C1059" s="117"/>
      <c r="D1059" s="118"/>
      <c r="E1059" s="118"/>
      <c r="F1059" s="118"/>
      <c r="N1059" s="118"/>
      <c r="O1059" s="118"/>
      <c r="Q1059" s="117"/>
      <c r="R1059" s="117"/>
      <c r="S1059" s="117"/>
      <c r="T1059" s="117"/>
      <c r="U1059" s="117"/>
      <c r="V1059" s="117"/>
      <c r="W1059" s="117"/>
      <c r="X1059" s="117"/>
      <c r="Y1059" s="117"/>
      <c r="Z1059" s="117"/>
      <c r="AA1059" s="117"/>
    </row>
    <row r="1060" spans="3:27" ht="15.75" x14ac:dyDescent="0.25">
      <c r="C1060" s="117"/>
      <c r="D1060" s="118"/>
      <c r="E1060" s="118"/>
      <c r="F1060" s="118"/>
      <c r="N1060" s="118"/>
      <c r="O1060" s="118"/>
      <c r="Q1060" s="117"/>
      <c r="R1060" s="117"/>
      <c r="S1060" s="117"/>
      <c r="T1060" s="117"/>
      <c r="U1060" s="117"/>
      <c r="V1060" s="117"/>
      <c r="W1060" s="117"/>
      <c r="X1060" s="117"/>
      <c r="Y1060" s="117"/>
      <c r="Z1060" s="117"/>
      <c r="AA1060" s="117"/>
    </row>
    <row r="1061" spans="3:27" ht="15.75" x14ac:dyDescent="0.25">
      <c r="C1061" s="117"/>
      <c r="D1061" s="118"/>
      <c r="E1061" s="118"/>
      <c r="F1061" s="118"/>
      <c r="N1061" s="118"/>
      <c r="O1061" s="118"/>
      <c r="Q1061" s="117"/>
      <c r="R1061" s="117"/>
      <c r="S1061" s="117"/>
      <c r="T1061" s="117"/>
      <c r="U1061" s="117"/>
      <c r="V1061" s="117"/>
      <c r="W1061" s="117"/>
      <c r="X1061" s="117"/>
      <c r="Y1061" s="117"/>
      <c r="Z1061" s="117"/>
      <c r="AA1061" s="117"/>
    </row>
    <row r="1062" spans="3:27" ht="15.75" x14ac:dyDescent="0.25">
      <c r="C1062" s="117"/>
      <c r="D1062" s="118"/>
      <c r="E1062" s="118"/>
      <c r="F1062" s="118"/>
      <c r="N1062" s="118"/>
      <c r="O1062" s="118"/>
      <c r="Q1062" s="117"/>
      <c r="R1062" s="117"/>
      <c r="S1062" s="117"/>
      <c r="T1062" s="117"/>
      <c r="U1062" s="117"/>
      <c r="V1062" s="117"/>
      <c r="W1062" s="117"/>
      <c r="X1062" s="117"/>
      <c r="Y1062" s="117"/>
      <c r="Z1062" s="117"/>
      <c r="AA1062" s="117"/>
    </row>
    <row r="1063" spans="3:27" ht="15.75" x14ac:dyDescent="0.25">
      <c r="C1063" s="117"/>
      <c r="D1063" s="118"/>
      <c r="E1063" s="118"/>
      <c r="F1063" s="118"/>
      <c r="N1063" s="118"/>
      <c r="O1063" s="118"/>
      <c r="Q1063" s="117"/>
      <c r="R1063" s="117"/>
      <c r="S1063" s="117"/>
      <c r="T1063" s="117"/>
      <c r="U1063" s="117"/>
      <c r="V1063" s="117"/>
      <c r="W1063" s="117"/>
      <c r="X1063" s="117"/>
      <c r="Y1063" s="117"/>
      <c r="Z1063" s="117"/>
      <c r="AA1063" s="117"/>
    </row>
    <row r="1064" spans="3:27" ht="15.75" x14ac:dyDescent="0.25">
      <c r="C1064" s="117"/>
      <c r="D1064" s="118"/>
      <c r="E1064" s="118"/>
      <c r="F1064" s="118"/>
      <c r="N1064" s="118"/>
      <c r="O1064" s="118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</row>
    <row r="1065" spans="3:27" ht="15.75" x14ac:dyDescent="0.25">
      <c r="C1065" s="117"/>
      <c r="D1065" s="118"/>
      <c r="E1065" s="118"/>
      <c r="F1065" s="118"/>
      <c r="N1065" s="118"/>
      <c r="O1065" s="118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</row>
    <row r="1066" spans="3:27" ht="15.75" x14ac:dyDescent="0.25">
      <c r="C1066" s="117"/>
      <c r="D1066" s="118"/>
      <c r="E1066" s="118"/>
      <c r="F1066" s="118"/>
      <c r="N1066" s="118"/>
      <c r="O1066" s="118"/>
      <c r="Q1066" s="117"/>
      <c r="R1066" s="117"/>
      <c r="S1066" s="117"/>
      <c r="T1066" s="117"/>
      <c r="U1066" s="117"/>
      <c r="V1066" s="117"/>
      <c r="W1066" s="117"/>
      <c r="X1066" s="117"/>
      <c r="Y1066" s="117"/>
      <c r="Z1066" s="117"/>
      <c r="AA1066" s="117"/>
    </row>
    <row r="1067" spans="3:27" ht="15.75" x14ac:dyDescent="0.25">
      <c r="C1067" s="117"/>
      <c r="D1067" s="118"/>
      <c r="E1067" s="118"/>
      <c r="F1067" s="118"/>
      <c r="N1067" s="118"/>
      <c r="O1067" s="118"/>
      <c r="Q1067" s="117"/>
      <c r="R1067" s="117"/>
      <c r="S1067" s="117"/>
      <c r="T1067" s="117"/>
      <c r="U1067" s="117"/>
      <c r="V1067" s="117"/>
      <c r="W1067" s="117"/>
      <c r="X1067" s="117"/>
      <c r="Y1067" s="117"/>
      <c r="Z1067" s="117"/>
      <c r="AA1067" s="117"/>
    </row>
    <row r="1068" spans="3:27" ht="15.75" x14ac:dyDescent="0.25">
      <c r="C1068" s="117"/>
      <c r="D1068" s="118"/>
      <c r="E1068" s="118"/>
      <c r="F1068" s="118"/>
      <c r="N1068" s="118"/>
      <c r="O1068" s="118"/>
      <c r="Q1068" s="117"/>
      <c r="R1068" s="117"/>
      <c r="S1068" s="117"/>
      <c r="T1068" s="117"/>
      <c r="U1068" s="117"/>
      <c r="V1068" s="117"/>
      <c r="W1068" s="117"/>
      <c r="X1068" s="117"/>
      <c r="Y1068" s="117"/>
      <c r="Z1068" s="117"/>
      <c r="AA1068" s="117"/>
    </row>
    <row r="1069" spans="3:27" ht="15.75" x14ac:dyDescent="0.25">
      <c r="C1069" s="117"/>
      <c r="D1069" s="118"/>
      <c r="E1069" s="118"/>
      <c r="F1069" s="118"/>
      <c r="N1069" s="118"/>
      <c r="O1069" s="118"/>
      <c r="Q1069" s="117"/>
      <c r="R1069" s="117"/>
      <c r="S1069" s="117"/>
      <c r="T1069" s="117"/>
      <c r="U1069" s="117"/>
      <c r="V1069" s="117"/>
      <c r="W1069" s="117"/>
      <c r="X1069" s="117"/>
      <c r="Y1069" s="117"/>
      <c r="Z1069" s="117"/>
      <c r="AA1069" s="117"/>
    </row>
    <row r="1070" spans="3:27" ht="15.75" x14ac:dyDescent="0.25">
      <c r="C1070" s="117"/>
      <c r="D1070" s="118"/>
      <c r="E1070" s="118"/>
      <c r="F1070" s="118"/>
      <c r="N1070" s="118"/>
      <c r="O1070" s="118"/>
      <c r="Q1070" s="117"/>
      <c r="R1070" s="117"/>
      <c r="S1070" s="117"/>
      <c r="T1070" s="117"/>
      <c r="U1070" s="117"/>
      <c r="V1070" s="117"/>
      <c r="W1070" s="117"/>
      <c r="X1070" s="117"/>
      <c r="Y1070" s="117"/>
      <c r="Z1070" s="117"/>
      <c r="AA1070" s="117"/>
    </row>
    <row r="1071" spans="3:27" ht="15.75" x14ac:dyDescent="0.25">
      <c r="C1071" s="117"/>
      <c r="D1071" s="118"/>
      <c r="E1071" s="118"/>
      <c r="F1071" s="118"/>
      <c r="N1071" s="118"/>
      <c r="O1071" s="118"/>
      <c r="Q1071" s="117"/>
      <c r="R1071" s="117"/>
      <c r="S1071" s="117"/>
      <c r="T1071" s="117"/>
      <c r="U1071" s="117"/>
      <c r="V1071" s="117"/>
      <c r="W1071" s="117"/>
      <c r="X1071" s="117"/>
      <c r="Y1071" s="117"/>
      <c r="Z1071" s="117"/>
      <c r="AA1071" s="117"/>
    </row>
    <row r="1072" spans="3:27" ht="15.75" x14ac:dyDescent="0.25">
      <c r="C1072" s="117"/>
      <c r="D1072" s="118"/>
      <c r="E1072" s="118"/>
      <c r="F1072" s="118"/>
      <c r="N1072" s="118"/>
      <c r="O1072" s="118"/>
      <c r="Q1072" s="117"/>
      <c r="R1072" s="117"/>
      <c r="S1072" s="117"/>
      <c r="T1072" s="117"/>
      <c r="U1072" s="117"/>
      <c r="V1072" s="117"/>
      <c r="W1072" s="117"/>
      <c r="X1072" s="117"/>
      <c r="Y1072" s="117"/>
      <c r="Z1072" s="117"/>
      <c r="AA1072" s="117"/>
    </row>
    <row r="1073" spans="3:27" ht="15.75" x14ac:dyDescent="0.25">
      <c r="C1073" s="117"/>
      <c r="D1073" s="118"/>
      <c r="E1073" s="118"/>
      <c r="F1073" s="118"/>
      <c r="N1073" s="118"/>
      <c r="O1073" s="118"/>
      <c r="Q1073" s="117"/>
      <c r="R1073" s="117"/>
      <c r="S1073" s="117"/>
      <c r="T1073" s="117"/>
      <c r="U1073" s="117"/>
      <c r="V1073" s="117"/>
      <c r="W1073" s="117"/>
      <c r="X1073" s="117"/>
      <c r="Y1073" s="117"/>
      <c r="Z1073" s="117"/>
      <c r="AA1073" s="117"/>
    </row>
    <row r="1074" spans="3:27" ht="15.75" x14ac:dyDescent="0.25">
      <c r="C1074" s="117"/>
      <c r="D1074" s="118"/>
      <c r="E1074" s="118"/>
      <c r="F1074" s="118"/>
      <c r="N1074" s="118"/>
      <c r="O1074" s="118"/>
      <c r="Q1074" s="117"/>
      <c r="R1074" s="117"/>
      <c r="S1074" s="117"/>
      <c r="T1074" s="117"/>
      <c r="U1074" s="117"/>
      <c r="V1074" s="117"/>
      <c r="W1074" s="117"/>
      <c r="X1074" s="117"/>
      <c r="Y1074" s="117"/>
      <c r="Z1074" s="117"/>
      <c r="AA1074" s="117"/>
    </row>
    <row r="1075" spans="3:27" ht="15.75" x14ac:dyDescent="0.25">
      <c r="C1075" s="117"/>
      <c r="D1075" s="118"/>
      <c r="E1075" s="118"/>
      <c r="F1075" s="118"/>
      <c r="N1075" s="118"/>
      <c r="O1075" s="118"/>
      <c r="Q1075" s="117"/>
      <c r="R1075" s="117"/>
      <c r="S1075" s="117"/>
      <c r="T1075" s="117"/>
      <c r="U1075" s="117"/>
      <c r="V1075" s="117"/>
      <c r="W1075" s="117"/>
      <c r="X1075" s="117"/>
      <c r="Y1075" s="117"/>
      <c r="Z1075" s="117"/>
      <c r="AA1075" s="117"/>
    </row>
    <row r="1076" spans="3:27" ht="15.75" x14ac:dyDescent="0.25">
      <c r="C1076" s="117"/>
      <c r="D1076" s="118"/>
      <c r="E1076" s="118"/>
      <c r="F1076" s="118"/>
      <c r="N1076" s="118"/>
      <c r="O1076" s="118"/>
      <c r="Q1076" s="117"/>
      <c r="R1076" s="117"/>
      <c r="S1076" s="117"/>
      <c r="T1076" s="117"/>
      <c r="U1076" s="117"/>
      <c r="V1076" s="117"/>
      <c r="W1076" s="117"/>
      <c r="X1076" s="117"/>
      <c r="Y1076" s="117"/>
      <c r="Z1076" s="117"/>
      <c r="AA1076" s="117"/>
    </row>
    <row r="1077" spans="3:27" ht="15.75" x14ac:dyDescent="0.25">
      <c r="C1077" s="117"/>
      <c r="D1077" s="118"/>
      <c r="E1077" s="118"/>
      <c r="F1077" s="118"/>
      <c r="N1077" s="118"/>
      <c r="O1077" s="118"/>
      <c r="Q1077" s="117"/>
      <c r="R1077" s="117"/>
      <c r="S1077" s="117"/>
      <c r="T1077" s="117"/>
      <c r="U1077" s="117"/>
      <c r="V1077" s="117"/>
      <c r="W1077" s="117"/>
      <c r="X1077" s="117"/>
      <c r="Y1077" s="117"/>
      <c r="Z1077" s="117"/>
      <c r="AA1077" s="117"/>
    </row>
    <row r="1078" spans="3:27" ht="15.75" x14ac:dyDescent="0.25">
      <c r="C1078" s="118"/>
      <c r="D1078" s="117"/>
      <c r="E1078" s="117"/>
      <c r="F1078" s="117"/>
      <c r="N1078" s="117"/>
      <c r="O1078" s="117"/>
      <c r="Q1078" s="117"/>
      <c r="R1078" s="117"/>
      <c r="S1078" s="117"/>
      <c r="T1078" s="117"/>
      <c r="U1078" s="117"/>
      <c r="V1078" s="117"/>
      <c r="W1078" s="117"/>
      <c r="X1078" s="117"/>
      <c r="Y1078" s="117"/>
      <c r="Z1078" s="117"/>
      <c r="AA1078" s="117"/>
    </row>
    <row r="1079" spans="3:27" ht="16.5" thickBot="1" x14ac:dyDescent="0.3">
      <c r="C1079" s="117"/>
      <c r="D1079" s="118"/>
      <c r="E1079" s="118"/>
      <c r="F1079" s="118"/>
      <c r="G1079" s="118"/>
      <c r="H1079" s="118"/>
      <c r="I1079" s="117"/>
      <c r="J1079" s="117"/>
      <c r="K1079" s="117"/>
      <c r="L1079" s="117"/>
      <c r="M1079" s="128"/>
      <c r="N1079" s="117"/>
      <c r="O1079" s="117"/>
      <c r="Q1079" s="117"/>
      <c r="R1079" s="117"/>
      <c r="S1079" s="117"/>
      <c r="T1079" s="117"/>
      <c r="U1079" s="117"/>
      <c r="V1079" s="117"/>
      <c r="W1079" s="117"/>
      <c r="X1079" s="117"/>
      <c r="Y1079" s="117"/>
      <c r="Z1079" s="117"/>
      <c r="AA1079" s="117"/>
    </row>
    <row r="1080" spans="3:27" ht="16.5" thickBot="1" x14ac:dyDescent="0.3">
      <c r="C1080" s="119"/>
      <c r="D1080" s="118"/>
      <c r="E1080" s="119"/>
      <c r="F1080" s="118"/>
      <c r="G1080" s="119"/>
      <c r="H1080" s="119"/>
      <c r="I1080" s="118"/>
      <c r="J1080" s="119"/>
      <c r="K1080" s="118"/>
      <c r="L1080" s="117"/>
      <c r="M1080" s="131">
        <v>33799.42</v>
      </c>
      <c r="N1080" s="117"/>
      <c r="O1080" s="117"/>
      <c r="Q1080" s="117"/>
      <c r="R1080" s="117"/>
      <c r="S1080" s="117"/>
      <c r="T1080" s="117"/>
      <c r="U1080" s="117"/>
      <c r="V1080" s="117"/>
      <c r="W1080" s="117"/>
      <c r="X1080" s="117"/>
      <c r="Y1080" s="117"/>
      <c r="Z1080" s="117"/>
      <c r="AA1080" s="117"/>
    </row>
    <row r="1081" spans="3:27" ht="15.75" x14ac:dyDescent="0.25">
      <c r="C1081" s="278"/>
      <c r="D1081" s="278"/>
      <c r="E1081" s="278"/>
      <c r="F1081" s="278"/>
      <c r="G1081" s="117"/>
      <c r="H1081" s="117"/>
      <c r="I1081" s="117"/>
      <c r="J1081" s="117"/>
      <c r="K1081" s="117"/>
      <c r="L1081" s="117"/>
      <c r="M1081" s="117"/>
      <c r="N1081" s="117"/>
      <c r="O1081" s="117"/>
      <c r="P1081" s="117"/>
      <c r="Q1081" s="117"/>
      <c r="R1081" s="117"/>
      <c r="S1081" s="117"/>
      <c r="T1081" s="117"/>
      <c r="U1081" s="117"/>
      <c r="V1081" s="117"/>
      <c r="W1081" s="117"/>
      <c r="X1081" s="117"/>
      <c r="Y1081" s="117"/>
      <c r="Z1081" s="117"/>
      <c r="AA1081" s="117"/>
    </row>
    <row r="1082" spans="3:27" ht="15.75" x14ac:dyDescent="0.25">
      <c r="C1082" s="124"/>
      <c r="D1082" s="125"/>
      <c r="E1082" s="126"/>
      <c r="F1082" s="43"/>
      <c r="G1082" s="117"/>
      <c r="H1082" s="117"/>
      <c r="I1082" s="117"/>
      <c r="J1082" s="117"/>
      <c r="K1082" s="117"/>
      <c r="L1082" s="117"/>
      <c r="M1082" s="117"/>
      <c r="N1082" s="117"/>
      <c r="O1082" s="117"/>
      <c r="P1082" s="117"/>
      <c r="Q1082" s="117"/>
      <c r="R1082" s="117"/>
      <c r="S1082" s="117"/>
      <c r="T1082" s="117"/>
      <c r="U1082" s="117"/>
      <c r="V1082" s="117"/>
      <c r="W1082" s="117"/>
      <c r="X1082" s="117"/>
      <c r="Y1082" s="117"/>
      <c r="Z1082" s="117"/>
      <c r="AA1082" s="117"/>
    </row>
    <row r="1083" spans="3:27" ht="15.75" x14ac:dyDescent="0.25">
      <c r="C1083" s="279"/>
      <c r="D1083" s="279"/>
      <c r="E1083" s="277"/>
      <c r="F1083" s="277"/>
      <c r="G1083" s="117"/>
      <c r="H1083" s="117"/>
      <c r="I1083" s="117"/>
      <c r="J1083" s="117"/>
      <c r="K1083" s="117"/>
      <c r="L1083" s="117"/>
      <c r="M1083" s="117"/>
      <c r="N1083" s="117"/>
      <c r="O1083" s="117"/>
      <c r="P1083" s="117"/>
      <c r="Q1083" s="117"/>
      <c r="R1083" s="117"/>
      <c r="S1083" s="117"/>
      <c r="T1083" s="117"/>
      <c r="U1083" s="117"/>
      <c r="V1083" s="117"/>
      <c r="W1083" s="117"/>
      <c r="X1083" s="117"/>
      <c r="Y1083" s="117"/>
      <c r="Z1083" s="117"/>
      <c r="AA1083" s="117"/>
    </row>
    <row r="1084" spans="3:27" ht="33.75" customHeight="1" x14ac:dyDescent="0.25">
      <c r="C1084" s="278"/>
      <c r="D1084" s="278"/>
      <c r="E1084" s="277"/>
      <c r="F1084" s="277"/>
      <c r="G1084" s="117"/>
      <c r="H1084" s="117"/>
      <c r="I1084" s="117"/>
      <c r="J1084" s="117"/>
      <c r="K1084" s="117"/>
      <c r="L1084" s="117"/>
      <c r="M1084" s="117"/>
      <c r="N1084" s="117"/>
      <c r="O1084" s="117"/>
      <c r="P1084" s="117"/>
      <c r="Q1084" s="117"/>
      <c r="R1084" s="117"/>
      <c r="S1084" s="117"/>
      <c r="T1084" s="117"/>
      <c r="U1084" s="117"/>
      <c r="V1084" s="117"/>
      <c r="W1084" s="117"/>
      <c r="X1084" s="117"/>
      <c r="Y1084" s="117"/>
      <c r="Z1084" s="117"/>
      <c r="AA1084" s="117"/>
    </row>
    <row r="1085" spans="3:27" ht="33" customHeight="1" x14ac:dyDescent="0.25">
      <c r="C1085" s="278"/>
      <c r="D1085" s="278"/>
      <c r="E1085" s="277"/>
      <c r="F1085" s="277"/>
      <c r="G1085" s="117"/>
      <c r="H1085" s="117"/>
      <c r="I1085" s="117"/>
      <c r="J1085" s="117"/>
      <c r="K1085" s="117"/>
      <c r="L1085" s="117"/>
      <c r="M1085" s="117"/>
      <c r="N1085" s="117"/>
      <c r="O1085" s="117"/>
      <c r="P1085" s="117"/>
      <c r="Q1085" s="117"/>
      <c r="R1085" s="117"/>
      <c r="S1085" s="117"/>
      <c r="T1085" s="117"/>
      <c r="U1085" s="117"/>
      <c r="V1085" s="117"/>
      <c r="W1085" s="117"/>
      <c r="X1085" s="117"/>
      <c r="Y1085" s="117"/>
      <c r="Z1085" s="117"/>
      <c r="AA1085" s="117"/>
    </row>
    <row r="1086" spans="3:27" ht="15.75" x14ac:dyDescent="0.25">
      <c r="C1086" s="279"/>
      <c r="D1086" s="279"/>
      <c r="E1086" s="277"/>
      <c r="F1086" s="277"/>
      <c r="G1086" s="117"/>
      <c r="H1086" s="117"/>
      <c r="I1086" s="117"/>
      <c r="J1086" s="117"/>
      <c r="K1086" s="117"/>
      <c r="L1086" s="117"/>
      <c r="M1086" s="117"/>
      <c r="N1086" s="117"/>
      <c r="O1086" s="117"/>
      <c r="P1086" s="117"/>
      <c r="Q1086" s="117"/>
      <c r="R1086" s="117"/>
      <c r="S1086" s="117"/>
      <c r="T1086" s="117"/>
      <c r="U1086" s="117"/>
      <c r="V1086" s="117"/>
      <c r="W1086" s="117"/>
      <c r="X1086" s="117"/>
      <c r="Y1086" s="117"/>
      <c r="Z1086" s="117"/>
      <c r="AA1086" s="117"/>
    </row>
    <row r="1087" spans="3:27" ht="33" customHeight="1" x14ac:dyDescent="0.25">
      <c r="C1087" s="278"/>
      <c r="D1087" s="278"/>
      <c r="E1087" s="277"/>
      <c r="F1087" s="277"/>
      <c r="G1087" s="117"/>
      <c r="H1087" s="117"/>
      <c r="I1087" s="117"/>
      <c r="J1087" s="117"/>
      <c r="K1087" s="117"/>
      <c r="L1087" s="117"/>
      <c r="M1087" s="117"/>
      <c r="N1087" s="117"/>
      <c r="O1087" s="117"/>
      <c r="P1087" s="117"/>
      <c r="Q1087" s="117"/>
      <c r="R1087" s="117"/>
      <c r="S1087" s="117"/>
      <c r="T1087" s="117"/>
      <c r="U1087" s="117"/>
      <c r="V1087" s="117"/>
      <c r="W1087" s="117"/>
      <c r="X1087" s="117"/>
      <c r="Y1087" s="117"/>
      <c r="Z1087" s="117"/>
      <c r="AA1087" s="117"/>
    </row>
    <row r="1088" spans="3:27" ht="15.75" x14ac:dyDescent="0.25">
      <c r="C1088" s="122"/>
      <c r="D1088" s="117"/>
      <c r="E1088" s="117"/>
      <c r="F1088" s="117"/>
      <c r="G1088" s="117"/>
      <c r="H1088" s="117"/>
      <c r="I1088" s="117"/>
      <c r="J1088" s="117"/>
      <c r="K1088" s="117"/>
      <c r="L1088" s="117"/>
      <c r="M1088" s="117"/>
      <c r="N1088" s="117"/>
      <c r="O1088" s="117"/>
      <c r="P1088" s="117"/>
      <c r="Q1088" s="117"/>
      <c r="R1088" s="117"/>
      <c r="S1088" s="117"/>
      <c r="T1088" s="117"/>
      <c r="U1088" s="117"/>
      <c r="V1088" s="117"/>
      <c r="W1088" s="117"/>
      <c r="X1088" s="117"/>
      <c r="Y1088" s="117"/>
      <c r="Z1088" s="117"/>
      <c r="AA1088" s="117"/>
    </row>
  </sheetData>
  <mergeCells count="16">
    <mergeCell ref="A1:J1"/>
    <mergeCell ref="E1084:F1084"/>
    <mergeCell ref="E1085:F1085"/>
    <mergeCell ref="E1086:F1086"/>
    <mergeCell ref="E1087:F1087"/>
    <mergeCell ref="C1084:D1084"/>
    <mergeCell ref="C1085:D1085"/>
    <mergeCell ref="C1086:D1086"/>
    <mergeCell ref="C1087:D1087"/>
    <mergeCell ref="C1083:D1083"/>
    <mergeCell ref="E1081:F1081"/>
    <mergeCell ref="E1083:F1083"/>
    <mergeCell ref="C1081:D1081"/>
    <mergeCell ref="A2:I2"/>
    <mergeCell ref="A119:J119"/>
    <mergeCell ref="A120:H1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sqref="A1:I2"/>
    </sheetView>
  </sheetViews>
  <sheetFormatPr baseColWidth="10" defaultRowHeight="15" x14ac:dyDescent="0.25"/>
  <sheetData>
    <row r="1" spans="1:9" x14ac:dyDescent="0.25">
      <c r="A1" s="280" t="s">
        <v>18</v>
      </c>
      <c r="B1" s="281"/>
      <c r="C1" s="281"/>
      <c r="D1" s="281"/>
      <c r="E1" s="281"/>
      <c r="F1" s="281"/>
      <c r="G1" s="281"/>
      <c r="H1" s="281"/>
      <c r="I1" s="282"/>
    </row>
    <row r="2" spans="1:9" ht="24" x14ac:dyDescent="0.25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H44" sqref="H44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56.5703125" customWidth="1"/>
    <col min="4" max="4" width="34.5703125" customWidth="1"/>
    <col min="7" max="7" width="17.140625" customWidth="1"/>
    <col min="8" max="8" width="18.85546875" bestFit="1" customWidth="1"/>
    <col min="9" max="9" width="21.140625" customWidth="1"/>
    <col min="10" max="10" width="22.85546875" customWidth="1"/>
    <col min="11" max="11" width="12.5703125" bestFit="1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19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392</v>
      </c>
      <c r="B4" s="15">
        <v>5</v>
      </c>
      <c r="C4" s="16" t="s">
        <v>375</v>
      </c>
      <c r="D4" s="16" t="s">
        <v>376</v>
      </c>
      <c r="E4" s="16" t="s">
        <v>377</v>
      </c>
      <c r="F4" s="16">
        <v>0</v>
      </c>
      <c r="G4" s="16" t="s">
        <v>37</v>
      </c>
      <c r="H4" s="21">
        <v>215</v>
      </c>
      <c r="I4" s="21">
        <f>+H4*B4</f>
        <v>1075</v>
      </c>
      <c r="J4" s="52"/>
    </row>
    <row r="5" spans="1:10" x14ac:dyDescent="0.25">
      <c r="A5" s="15">
        <v>396</v>
      </c>
      <c r="B5" s="15">
        <v>5</v>
      </c>
      <c r="C5" s="16" t="s">
        <v>378</v>
      </c>
      <c r="D5" s="16">
        <v>0</v>
      </c>
      <c r="E5" s="16">
        <v>0</v>
      </c>
      <c r="F5" s="16">
        <v>0</v>
      </c>
      <c r="G5" s="16" t="s">
        <v>37</v>
      </c>
      <c r="H5" s="21">
        <v>1196.8</v>
      </c>
      <c r="I5" s="21">
        <f t="shared" ref="I5:I22" si="0">+H5*B5</f>
        <v>5984</v>
      </c>
      <c r="J5" s="52"/>
    </row>
    <row r="6" spans="1:10" x14ac:dyDescent="0.25">
      <c r="A6" s="15">
        <v>397</v>
      </c>
      <c r="B6" s="15">
        <v>5</v>
      </c>
      <c r="C6" s="16" t="s">
        <v>379</v>
      </c>
      <c r="D6" s="16" t="s">
        <v>155</v>
      </c>
      <c r="E6" s="16"/>
      <c r="F6" s="16">
        <v>2008</v>
      </c>
      <c r="G6" s="16" t="s">
        <v>37</v>
      </c>
      <c r="H6" s="21">
        <v>3260</v>
      </c>
      <c r="I6" s="21">
        <f t="shared" si="0"/>
        <v>16300</v>
      </c>
      <c r="J6" s="52"/>
    </row>
    <row r="7" spans="1:10" x14ac:dyDescent="0.25">
      <c r="A7" s="15">
        <v>399</v>
      </c>
      <c r="B7" s="15">
        <v>3</v>
      </c>
      <c r="C7" s="16" t="s">
        <v>380</v>
      </c>
      <c r="D7" s="16" t="s">
        <v>381</v>
      </c>
      <c r="E7" s="16"/>
      <c r="F7" s="16">
        <v>2010</v>
      </c>
      <c r="G7" s="16" t="s">
        <v>37</v>
      </c>
      <c r="H7" s="21">
        <v>936</v>
      </c>
      <c r="I7" s="21">
        <f t="shared" si="0"/>
        <v>2808</v>
      </c>
      <c r="J7" s="52"/>
    </row>
    <row r="8" spans="1:10" x14ac:dyDescent="0.25">
      <c r="A8" s="15">
        <v>401</v>
      </c>
      <c r="B8" s="15">
        <v>3</v>
      </c>
      <c r="C8" s="16" t="s">
        <v>382</v>
      </c>
      <c r="D8" s="16">
        <v>0</v>
      </c>
      <c r="E8" s="16"/>
      <c r="F8" s="16">
        <v>2013</v>
      </c>
      <c r="G8" s="16" t="s">
        <v>37</v>
      </c>
      <c r="H8" s="21">
        <v>857.78</v>
      </c>
      <c r="I8" s="21">
        <f t="shared" si="0"/>
        <v>2573.34</v>
      </c>
      <c r="J8" s="52"/>
    </row>
    <row r="9" spans="1:10" x14ac:dyDescent="0.25">
      <c r="A9" s="15">
        <v>402</v>
      </c>
      <c r="B9" s="15">
        <v>5</v>
      </c>
      <c r="C9" s="16" t="s">
        <v>383</v>
      </c>
      <c r="D9" s="16">
        <v>0</v>
      </c>
      <c r="E9" s="16"/>
      <c r="F9" s="16">
        <v>2014</v>
      </c>
      <c r="G9" s="16" t="s">
        <v>37</v>
      </c>
      <c r="H9" s="21">
        <v>1121.1499999999999</v>
      </c>
      <c r="I9" s="21">
        <f t="shared" si="0"/>
        <v>5605.7499999999991</v>
      </c>
      <c r="J9" s="52"/>
    </row>
    <row r="10" spans="1:10" x14ac:dyDescent="0.25">
      <c r="A10" s="15">
        <v>403</v>
      </c>
      <c r="B10" s="15">
        <v>5</v>
      </c>
      <c r="C10" s="16" t="s">
        <v>384</v>
      </c>
      <c r="D10" s="16">
        <v>0</v>
      </c>
      <c r="E10" s="16"/>
      <c r="F10" s="16">
        <v>2010</v>
      </c>
      <c r="G10" s="16" t="s">
        <v>37</v>
      </c>
      <c r="H10" s="21">
        <v>320</v>
      </c>
      <c r="I10" s="21">
        <f t="shared" si="0"/>
        <v>1600</v>
      </c>
      <c r="J10" s="52"/>
    </row>
    <row r="11" spans="1:10" x14ac:dyDescent="0.25">
      <c r="A11" s="15" t="s">
        <v>385</v>
      </c>
      <c r="B11" s="15">
        <v>1</v>
      </c>
      <c r="C11" s="39" t="s">
        <v>386</v>
      </c>
      <c r="D11" s="16"/>
      <c r="E11" s="16" t="s">
        <v>163</v>
      </c>
      <c r="F11" s="16">
        <v>2019</v>
      </c>
      <c r="G11" s="16" t="s">
        <v>44</v>
      </c>
      <c r="H11" s="21">
        <v>8800</v>
      </c>
      <c r="I11" s="21">
        <f t="shared" si="0"/>
        <v>8800</v>
      </c>
      <c r="J11" s="52"/>
    </row>
    <row r="12" spans="1:10" x14ac:dyDescent="0.25">
      <c r="A12" s="15" t="s">
        <v>385</v>
      </c>
      <c r="B12" s="15">
        <v>1</v>
      </c>
      <c r="C12" s="39" t="s">
        <v>387</v>
      </c>
      <c r="D12" s="16"/>
      <c r="E12" s="16" t="s">
        <v>163</v>
      </c>
      <c r="F12" s="16">
        <v>2019</v>
      </c>
      <c r="G12" s="16" t="s">
        <v>44</v>
      </c>
      <c r="H12" s="21">
        <v>6980</v>
      </c>
      <c r="I12" s="21">
        <f t="shared" si="0"/>
        <v>6980</v>
      </c>
      <c r="J12" s="52"/>
    </row>
    <row r="13" spans="1:10" x14ac:dyDescent="0.25">
      <c r="A13" s="15" t="s">
        <v>385</v>
      </c>
      <c r="B13" s="15">
        <v>1</v>
      </c>
      <c r="C13" s="16" t="s">
        <v>388</v>
      </c>
      <c r="D13" s="16"/>
      <c r="E13" s="16" t="s">
        <v>163</v>
      </c>
      <c r="F13" s="16">
        <v>2019</v>
      </c>
      <c r="G13" s="16" t="s">
        <v>44</v>
      </c>
      <c r="H13" s="21">
        <v>9850</v>
      </c>
      <c r="I13" s="21">
        <f t="shared" si="0"/>
        <v>9850</v>
      </c>
      <c r="J13" s="52"/>
    </row>
    <row r="14" spans="1:10" x14ac:dyDescent="0.25">
      <c r="A14" s="15" t="s">
        <v>385</v>
      </c>
      <c r="B14" s="15">
        <v>1</v>
      </c>
      <c r="C14" s="16" t="s">
        <v>389</v>
      </c>
      <c r="D14" s="16"/>
      <c r="E14" s="16" t="s">
        <v>163</v>
      </c>
      <c r="F14" s="16">
        <v>2019</v>
      </c>
      <c r="G14" s="16" t="s">
        <v>44</v>
      </c>
      <c r="H14" s="21">
        <v>9870</v>
      </c>
      <c r="I14" s="21">
        <f t="shared" si="0"/>
        <v>9870</v>
      </c>
      <c r="J14" s="52"/>
    </row>
    <row r="15" spans="1:10" x14ac:dyDescent="0.25">
      <c r="A15" s="15" t="s">
        <v>385</v>
      </c>
      <c r="B15" s="15">
        <v>1</v>
      </c>
      <c r="C15" s="16" t="s">
        <v>390</v>
      </c>
      <c r="D15" s="16"/>
      <c r="E15" s="16" t="s">
        <v>163</v>
      </c>
      <c r="F15" s="16">
        <v>2019</v>
      </c>
      <c r="G15" s="16" t="s">
        <v>44</v>
      </c>
      <c r="H15" s="21">
        <v>11950</v>
      </c>
      <c r="I15" s="21">
        <f t="shared" si="0"/>
        <v>11950</v>
      </c>
      <c r="J15" s="52"/>
    </row>
    <row r="16" spans="1:10" x14ac:dyDescent="0.25">
      <c r="A16" s="15" t="s">
        <v>385</v>
      </c>
      <c r="B16" s="15">
        <v>1</v>
      </c>
      <c r="C16" s="16" t="s">
        <v>391</v>
      </c>
      <c r="D16" s="16"/>
      <c r="E16" s="16" t="s">
        <v>163</v>
      </c>
      <c r="F16" s="16">
        <v>2019</v>
      </c>
      <c r="G16" s="16" t="s">
        <v>44</v>
      </c>
      <c r="H16" s="21">
        <v>8250</v>
      </c>
      <c r="I16" s="21">
        <f t="shared" si="0"/>
        <v>8250</v>
      </c>
      <c r="J16" s="52"/>
    </row>
    <row r="17" spans="1:11" x14ac:dyDescent="0.25">
      <c r="A17" s="15" t="s">
        <v>385</v>
      </c>
      <c r="B17" s="15">
        <v>1</v>
      </c>
      <c r="C17" s="16" t="s">
        <v>392</v>
      </c>
      <c r="D17" s="16"/>
      <c r="E17" s="16" t="s">
        <v>163</v>
      </c>
      <c r="F17" s="16">
        <v>2019</v>
      </c>
      <c r="G17" s="16" t="s">
        <v>44</v>
      </c>
      <c r="H17" s="21">
        <v>8950</v>
      </c>
      <c r="I17" s="21">
        <f t="shared" si="0"/>
        <v>8950</v>
      </c>
      <c r="J17" s="52"/>
    </row>
    <row r="18" spans="1:11" x14ac:dyDescent="0.25">
      <c r="A18" s="15" t="s">
        <v>385</v>
      </c>
      <c r="B18" s="15">
        <v>1</v>
      </c>
      <c r="C18" s="16" t="s">
        <v>393</v>
      </c>
      <c r="D18" s="16"/>
      <c r="E18" s="16" t="s">
        <v>163</v>
      </c>
      <c r="F18" s="16">
        <v>2019</v>
      </c>
      <c r="G18" s="16" t="s">
        <v>44</v>
      </c>
      <c r="H18" s="21">
        <v>8550</v>
      </c>
      <c r="I18" s="21">
        <f t="shared" si="0"/>
        <v>8550</v>
      </c>
      <c r="J18" s="52"/>
    </row>
    <row r="19" spans="1:11" x14ac:dyDescent="0.25">
      <c r="A19" s="15" t="s">
        <v>385</v>
      </c>
      <c r="B19" s="15">
        <v>1</v>
      </c>
      <c r="C19" s="16" t="s">
        <v>394</v>
      </c>
      <c r="D19" s="16"/>
      <c r="E19" s="16" t="s">
        <v>163</v>
      </c>
      <c r="F19" s="16">
        <v>2019</v>
      </c>
      <c r="G19" s="16" t="s">
        <v>44</v>
      </c>
      <c r="H19" s="21">
        <v>11950</v>
      </c>
      <c r="I19" s="21">
        <f t="shared" si="0"/>
        <v>11950</v>
      </c>
      <c r="J19" s="52"/>
    </row>
    <row r="20" spans="1:11" x14ac:dyDescent="0.25">
      <c r="A20" s="15" t="s">
        <v>385</v>
      </c>
      <c r="B20" s="15">
        <v>1</v>
      </c>
      <c r="C20" s="16" t="s">
        <v>395</v>
      </c>
      <c r="D20" s="16"/>
      <c r="E20" s="16" t="s">
        <v>163</v>
      </c>
      <c r="F20" s="16">
        <v>2019</v>
      </c>
      <c r="G20" s="16" t="s">
        <v>44</v>
      </c>
      <c r="H20" s="21">
        <v>11500</v>
      </c>
      <c r="I20" s="21">
        <f t="shared" si="0"/>
        <v>11500</v>
      </c>
      <c r="J20" s="52"/>
    </row>
    <row r="21" spans="1:11" x14ac:dyDescent="0.25">
      <c r="A21" s="15" t="s">
        <v>94</v>
      </c>
      <c r="B21" s="15">
        <v>2</v>
      </c>
      <c r="C21" s="16" t="s">
        <v>396</v>
      </c>
      <c r="D21" s="16"/>
      <c r="E21" s="16"/>
      <c r="F21" s="16"/>
      <c r="G21" s="16"/>
      <c r="H21" s="21">
        <v>2490</v>
      </c>
      <c r="I21" s="21">
        <f t="shared" si="0"/>
        <v>4980</v>
      </c>
      <c r="J21" s="52"/>
    </row>
    <row r="22" spans="1:11" x14ac:dyDescent="0.25">
      <c r="A22" s="15" t="s">
        <v>92</v>
      </c>
      <c r="B22" s="15">
        <v>3</v>
      </c>
      <c r="C22" s="16" t="s">
        <v>397</v>
      </c>
      <c r="D22" s="16"/>
      <c r="E22" s="16"/>
      <c r="F22" s="16"/>
      <c r="G22" s="16"/>
      <c r="H22" s="21">
        <v>1960</v>
      </c>
      <c r="I22" s="21">
        <f t="shared" si="0"/>
        <v>5880</v>
      </c>
      <c r="J22" s="52"/>
      <c r="K22" s="100">
        <f>+I11+I12+I13+I14+I15+I16+I17+I18+I19+I20+I21</f>
        <v>101630</v>
      </c>
    </row>
    <row r="23" spans="1:11" x14ac:dyDescent="0.25">
      <c r="A23" s="57">
        <v>19</v>
      </c>
      <c r="B23" s="57">
        <f>SUM(B4:B22)</f>
        <v>46</v>
      </c>
      <c r="H23" s="6"/>
      <c r="I23" s="7">
        <f>SUM(I4:I22)</f>
        <v>143456.09</v>
      </c>
      <c r="J23" s="52"/>
    </row>
    <row r="24" spans="1:11" x14ac:dyDescent="0.25">
      <c r="J24" s="52"/>
    </row>
    <row r="25" spans="1:11" x14ac:dyDescent="0.25">
      <c r="A25" s="48" t="s">
        <v>1344</v>
      </c>
      <c r="B25" s="48" t="s">
        <v>1096</v>
      </c>
      <c r="I25" s="10"/>
      <c r="J25" s="49"/>
    </row>
    <row r="26" spans="1:11" ht="26.25" x14ac:dyDescent="0.4">
      <c r="A26" s="50">
        <f>+A23</f>
        <v>19</v>
      </c>
      <c r="B26" s="50">
        <f>+B23</f>
        <v>46</v>
      </c>
      <c r="C26" s="51" t="s">
        <v>1108</v>
      </c>
      <c r="D26" s="52"/>
      <c r="E26" s="52"/>
      <c r="F26" s="52"/>
      <c r="G26" s="52"/>
      <c r="H26" s="52"/>
      <c r="I26" s="49"/>
      <c r="J26" s="49"/>
    </row>
    <row r="29" spans="1:11" x14ac:dyDescent="0.25">
      <c r="A29" s="55" t="s">
        <v>1105</v>
      </c>
      <c r="B29" s="55" t="s">
        <v>2</v>
      </c>
      <c r="C29" s="55" t="s">
        <v>1101</v>
      </c>
      <c r="D29" s="55" t="s">
        <v>4</v>
      </c>
      <c r="E29" s="55" t="s">
        <v>5</v>
      </c>
      <c r="F29" s="55" t="s">
        <v>6</v>
      </c>
      <c r="G29" s="55" t="s">
        <v>1102</v>
      </c>
      <c r="H29" s="55" t="s">
        <v>9</v>
      </c>
      <c r="I29" s="58"/>
      <c r="J29" s="58"/>
    </row>
    <row r="30" spans="1:11" x14ac:dyDescent="0.25">
      <c r="J30" s="55"/>
    </row>
    <row r="31" spans="1:11" x14ac:dyDescent="0.25">
      <c r="J31" s="55"/>
    </row>
    <row r="32" spans="1:11" x14ac:dyDescent="0.25">
      <c r="J32" s="55"/>
    </row>
    <row r="33" spans="1:10" x14ac:dyDescent="0.25">
      <c r="A33" s="48" t="s">
        <v>1344</v>
      </c>
      <c r="B33" s="48" t="s">
        <v>1096</v>
      </c>
      <c r="H33" s="7"/>
      <c r="I33" s="10"/>
      <c r="J33" s="58"/>
    </row>
    <row r="34" spans="1:10" ht="26.25" x14ac:dyDescent="0.4">
      <c r="A34" s="50">
        <f>+A31</f>
        <v>0</v>
      </c>
      <c r="B34" s="50">
        <f>+B31</f>
        <v>0</v>
      </c>
      <c r="C34" s="59" t="s">
        <v>1098</v>
      </c>
      <c r="D34" s="55"/>
      <c r="E34" s="55"/>
      <c r="F34" s="55"/>
      <c r="G34" s="55"/>
      <c r="H34" s="55"/>
      <c r="I34" s="58"/>
      <c r="J34" s="58"/>
    </row>
    <row r="36" spans="1:10" x14ac:dyDescent="0.25">
      <c r="E36" s="48" t="s">
        <v>1344</v>
      </c>
      <c r="F36" s="48" t="s">
        <v>1096</v>
      </c>
    </row>
    <row r="37" spans="1:10" ht="26.25" x14ac:dyDescent="0.4">
      <c r="E37" s="50">
        <f>+A26+A34</f>
        <v>19</v>
      </c>
      <c r="F37" s="50">
        <f>+B26+B34</f>
        <v>46</v>
      </c>
      <c r="G37" s="68" t="s">
        <v>9</v>
      </c>
      <c r="H37" s="74">
        <f>+I23+I32</f>
        <v>143456.09</v>
      </c>
    </row>
    <row r="39" spans="1:10" ht="27.75" x14ac:dyDescent="0.4">
      <c r="A39" s="275" t="s">
        <v>1104</v>
      </c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27.75" x14ac:dyDescent="0.4">
      <c r="A40" s="276" t="s">
        <v>19</v>
      </c>
      <c r="B40" s="276"/>
      <c r="C40" s="276"/>
      <c r="D40" s="276"/>
      <c r="E40" s="276"/>
      <c r="F40" s="276"/>
      <c r="G40" s="276"/>
      <c r="H40" s="276"/>
      <c r="I40" s="61"/>
      <c r="J40" s="61"/>
    </row>
    <row r="41" spans="1:10" x14ac:dyDescent="0.25">
      <c r="A41" s="65" t="s">
        <v>1100</v>
      </c>
      <c r="B41" s="65" t="s">
        <v>2</v>
      </c>
      <c r="C41" s="72" t="s">
        <v>1101</v>
      </c>
      <c r="D41" s="65" t="s">
        <v>4</v>
      </c>
      <c r="E41" s="65" t="s">
        <v>5</v>
      </c>
      <c r="F41" s="65" t="s">
        <v>6</v>
      </c>
      <c r="G41" s="65" t="s">
        <v>1102</v>
      </c>
      <c r="H41" s="65" t="s">
        <v>9</v>
      </c>
      <c r="I41" s="63"/>
      <c r="J41" s="63"/>
    </row>
    <row r="42" spans="1:10" x14ac:dyDescent="0.25">
      <c r="A42" s="56" t="s">
        <v>1150</v>
      </c>
      <c r="B42" s="56">
        <v>10</v>
      </c>
      <c r="C42" t="s">
        <v>1359</v>
      </c>
      <c r="D42" t="s">
        <v>1362</v>
      </c>
      <c r="E42" t="s">
        <v>1215</v>
      </c>
      <c r="F42">
        <v>2018</v>
      </c>
      <c r="G42" t="s">
        <v>44</v>
      </c>
      <c r="H42" s="6">
        <v>13000</v>
      </c>
      <c r="J42" s="63"/>
    </row>
    <row r="43" spans="1:10" x14ac:dyDescent="0.25">
      <c r="A43" s="56" t="s">
        <v>1150</v>
      </c>
      <c r="B43" s="56">
        <v>10</v>
      </c>
      <c r="C43" t="s">
        <v>2764</v>
      </c>
      <c r="D43" t="s">
        <v>1363</v>
      </c>
      <c r="E43" t="s">
        <v>1216</v>
      </c>
      <c r="F43">
        <v>2019</v>
      </c>
      <c r="G43" t="s">
        <v>44</v>
      </c>
      <c r="H43" s="6">
        <v>12650</v>
      </c>
      <c r="J43" s="63"/>
    </row>
    <row r="44" spans="1:10" s="136" customFormat="1" x14ac:dyDescent="0.25">
      <c r="A44" s="140" t="s">
        <v>1150</v>
      </c>
      <c r="B44" s="140">
        <v>10</v>
      </c>
      <c r="C44" s="136" t="s">
        <v>2765</v>
      </c>
      <c r="H44" s="6">
        <v>12650</v>
      </c>
      <c r="J44" s="63"/>
    </row>
    <row r="45" spans="1:10" x14ac:dyDescent="0.25">
      <c r="A45" s="56" t="s">
        <v>1150</v>
      </c>
      <c r="B45" s="56">
        <v>10</v>
      </c>
      <c r="C45" t="s">
        <v>1348</v>
      </c>
      <c r="D45" t="s">
        <v>1350</v>
      </c>
      <c r="E45" t="s">
        <v>1215</v>
      </c>
      <c r="F45">
        <v>2015</v>
      </c>
      <c r="G45" t="s">
        <v>44</v>
      </c>
      <c r="H45" s="6">
        <v>13570</v>
      </c>
      <c r="J45" s="63"/>
    </row>
    <row r="46" spans="1:10" x14ac:dyDescent="0.25">
      <c r="A46" s="56" t="s">
        <v>1150</v>
      </c>
      <c r="B46" s="56">
        <v>10</v>
      </c>
      <c r="C46" t="s">
        <v>1360</v>
      </c>
      <c r="D46" t="s">
        <v>1364</v>
      </c>
      <c r="E46" t="s">
        <v>1215</v>
      </c>
      <c r="F46" t="s">
        <v>1368</v>
      </c>
      <c r="G46" t="s">
        <v>44</v>
      </c>
      <c r="H46" s="6">
        <v>13360</v>
      </c>
      <c r="J46" s="63"/>
    </row>
    <row r="47" spans="1:10" x14ac:dyDescent="0.25">
      <c r="A47" s="56" t="s">
        <v>1150</v>
      </c>
      <c r="B47" s="56">
        <v>10</v>
      </c>
      <c r="C47" t="s">
        <v>1361</v>
      </c>
      <c r="D47" t="s">
        <v>1365</v>
      </c>
      <c r="E47" t="s">
        <v>1367</v>
      </c>
      <c r="F47" t="s">
        <v>1281</v>
      </c>
      <c r="G47" t="s">
        <v>44</v>
      </c>
      <c r="H47" s="6">
        <v>13900</v>
      </c>
      <c r="J47" s="63"/>
    </row>
    <row r="48" spans="1:10" x14ac:dyDescent="0.25">
      <c r="A48" s="56" t="s">
        <v>1150</v>
      </c>
      <c r="B48" s="56">
        <v>10</v>
      </c>
      <c r="C48" t="s">
        <v>1361</v>
      </c>
      <c r="D48" t="s">
        <v>1366</v>
      </c>
      <c r="E48" t="s">
        <v>155</v>
      </c>
      <c r="F48">
        <v>2017</v>
      </c>
      <c r="G48" t="s">
        <v>44</v>
      </c>
      <c r="H48" s="6">
        <v>10700</v>
      </c>
      <c r="J48" s="63"/>
    </row>
    <row r="49" spans="1:10" x14ac:dyDescent="0.25">
      <c r="A49" s="57">
        <v>6</v>
      </c>
      <c r="B49" s="57">
        <f>SUM(B42:B48)</f>
        <v>70</v>
      </c>
      <c r="H49" s="7">
        <f>SUM(H42:H48)</f>
        <v>89830</v>
      </c>
      <c r="J49" s="63"/>
    </row>
    <row r="50" spans="1:10" x14ac:dyDescent="0.25">
      <c r="A50" s="62"/>
      <c r="B50" s="72"/>
      <c r="C50" s="63"/>
      <c r="D50" s="63"/>
      <c r="E50" s="63"/>
      <c r="F50" s="63"/>
      <c r="G50" s="63"/>
      <c r="H50" s="73"/>
      <c r="I50" s="63"/>
      <c r="J50" s="63"/>
    </row>
    <row r="51" spans="1:10" x14ac:dyDescent="0.25">
      <c r="A51" s="84"/>
      <c r="B51" s="56"/>
      <c r="H51" s="85"/>
    </row>
    <row r="53" spans="1:10" x14ac:dyDescent="0.25">
      <c r="A53" s="66"/>
      <c r="B53" s="66"/>
      <c r="C53" s="66"/>
      <c r="D53" s="66"/>
      <c r="E53" s="66"/>
      <c r="F53" s="66"/>
      <c r="G53" s="66"/>
      <c r="H53" s="66"/>
      <c r="I53" s="67"/>
      <c r="J53" s="67"/>
    </row>
    <row r="54" spans="1:10" x14ac:dyDescent="0.25">
      <c r="I54" s="10"/>
      <c r="J54" s="67"/>
    </row>
    <row r="55" spans="1:10" ht="21" x14ac:dyDescent="0.35">
      <c r="A55" s="48" t="s">
        <v>1344</v>
      </c>
      <c r="B55" s="48" t="s">
        <v>1096</v>
      </c>
      <c r="G55" s="68" t="s">
        <v>9</v>
      </c>
      <c r="H55" s="69">
        <f>+H49</f>
        <v>89830</v>
      </c>
      <c r="I55" s="10"/>
      <c r="J55" s="67"/>
    </row>
    <row r="56" spans="1:10" ht="26.25" x14ac:dyDescent="0.4">
      <c r="A56" s="70">
        <f>+A49</f>
        <v>6</v>
      </c>
      <c r="B56" s="70">
        <f>+B49</f>
        <v>70</v>
      </c>
      <c r="C56" s="71" t="s">
        <v>1103</v>
      </c>
      <c r="D56" s="66"/>
      <c r="E56" s="66"/>
      <c r="F56" s="66"/>
      <c r="G56" s="66"/>
      <c r="H56" s="66"/>
      <c r="I56" s="67"/>
      <c r="J56" s="67"/>
    </row>
    <row r="57" spans="1:10" ht="15.75" thickBot="1" x14ac:dyDescent="0.3"/>
    <row r="58" spans="1:10" x14ac:dyDescent="0.25">
      <c r="E58" s="48" t="s">
        <v>1344</v>
      </c>
      <c r="F58" s="48" t="s">
        <v>1096</v>
      </c>
      <c r="I58" s="104" t="s">
        <v>1176</v>
      </c>
      <c r="J58" s="204"/>
    </row>
    <row r="59" spans="1:10" ht="27" thickBot="1" x14ac:dyDescent="0.45">
      <c r="E59" s="70">
        <f>+E37+A56</f>
        <v>25</v>
      </c>
      <c r="F59" s="70">
        <f>+F37+B56</f>
        <v>116</v>
      </c>
      <c r="G59" s="68" t="s">
        <v>1106</v>
      </c>
      <c r="H59" s="101">
        <f>+H37+H55</f>
        <v>233286.09</v>
      </c>
      <c r="I59" s="105">
        <v>120000</v>
      </c>
      <c r="J59" s="207"/>
    </row>
  </sheetData>
  <mergeCells count="4">
    <mergeCell ref="A2:I2"/>
    <mergeCell ref="A39:J39"/>
    <mergeCell ref="A40:H40"/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I59" sqref="I59"/>
    </sheetView>
  </sheetViews>
  <sheetFormatPr baseColWidth="10" defaultRowHeight="15" x14ac:dyDescent="0.25"/>
  <cols>
    <col min="1" max="2" width="11.7109375" customWidth="1"/>
    <col min="3" max="3" width="41.28515625" customWidth="1"/>
    <col min="4" max="4" width="26.5703125" customWidth="1"/>
    <col min="5" max="5" width="23" customWidth="1"/>
    <col min="7" max="7" width="18.7109375" customWidth="1"/>
    <col min="8" max="8" width="18.85546875" bestFit="1" customWidth="1"/>
    <col min="9" max="9" width="21.85546875" customWidth="1"/>
    <col min="10" max="10" width="21.42578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20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56">
        <v>431</v>
      </c>
      <c r="B4" s="56">
        <v>5</v>
      </c>
      <c r="C4" t="s">
        <v>398</v>
      </c>
      <c r="D4" t="s">
        <v>399</v>
      </c>
      <c r="E4" t="s">
        <v>400</v>
      </c>
      <c r="F4">
        <v>2014</v>
      </c>
      <c r="G4">
        <v>0</v>
      </c>
      <c r="H4" s="6">
        <v>1202</v>
      </c>
      <c r="I4" s="6">
        <f>+H4*B4</f>
        <v>6010</v>
      </c>
      <c r="J4" s="52"/>
    </row>
    <row r="5" spans="1:10" x14ac:dyDescent="0.25">
      <c r="A5" s="83">
        <v>1</v>
      </c>
      <c r="B5" s="96">
        <f>SUM(B4)</f>
        <v>5</v>
      </c>
      <c r="C5" s="12"/>
      <c r="D5" s="13"/>
      <c r="E5" s="13"/>
      <c r="F5" s="14"/>
      <c r="G5" s="11"/>
      <c r="H5" s="6"/>
      <c r="I5" s="7">
        <f>SUM(I4)</f>
        <v>6010</v>
      </c>
      <c r="J5" s="52"/>
    </row>
    <row r="6" spans="1:10" x14ac:dyDescent="0.25">
      <c r="J6" s="52"/>
    </row>
    <row r="7" spans="1:10" x14ac:dyDescent="0.25">
      <c r="A7" s="48" t="s">
        <v>1344</v>
      </c>
      <c r="B7" s="48" t="s">
        <v>1096</v>
      </c>
      <c r="I7" s="10"/>
      <c r="J7" s="49"/>
    </row>
    <row r="8" spans="1:10" ht="26.25" x14ac:dyDescent="0.4">
      <c r="A8" s="50">
        <f>+A5</f>
        <v>1</v>
      </c>
      <c r="B8" s="50">
        <f>+B5</f>
        <v>5</v>
      </c>
      <c r="C8" s="51" t="s">
        <v>1108</v>
      </c>
      <c r="D8" s="52"/>
      <c r="E8" s="52"/>
      <c r="F8" s="52"/>
      <c r="G8" s="52"/>
      <c r="H8" s="52"/>
      <c r="I8" s="49"/>
      <c r="J8" s="49"/>
    </row>
    <row r="11" spans="1:10" x14ac:dyDescent="0.25">
      <c r="A11" s="55" t="s">
        <v>1105</v>
      </c>
      <c r="B11" s="55" t="s">
        <v>2</v>
      </c>
      <c r="C11" s="55" t="s">
        <v>1101</v>
      </c>
      <c r="D11" s="55" t="s">
        <v>4</v>
      </c>
      <c r="E11" s="55" t="s">
        <v>5</v>
      </c>
      <c r="F11" s="55" t="s">
        <v>6</v>
      </c>
      <c r="G11" s="55" t="s">
        <v>1102</v>
      </c>
      <c r="H11" s="55" t="s">
        <v>9</v>
      </c>
      <c r="I11" s="58"/>
      <c r="J11" s="58"/>
    </row>
    <row r="12" spans="1:10" x14ac:dyDescent="0.25">
      <c r="A12" s="15">
        <v>15</v>
      </c>
      <c r="B12" s="29">
        <v>5</v>
      </c>
      <c r="C12" s="24" t="s">
        <v>756</v>
      </c>
      <c r="D12" s="18" t="s">
        <v>757</v>
      </c>
      <c r="E12" s="18" t="s">
        <v>758</v>
      </c>
      <c r="F12" s="25">
        <v>2019</v>
      </c>
      <c r="G12" s="29" t="s">
        <v>759</v>
      </c>
      <c r="H12" s="21">
        <v>2240</v>
      </c>
      <c r="I12" s="21">
        <v>11200</v>
      </c>
      <c r="J12" s="55"/>
    </row>
    <row r="13" spans="1:10" x14ac:dyDescent="0.25">
      <c r="A13" s="15">
        <v>16</v>
      </c>
      <c r="B13" s="15">
        <v>5</v>
      </c>
      <c r="C13" s="16" t="s">
        <v>760</v>
      </c>
      <c r="D13" s="24" t="s">
        <v>761</v>
      </c>
      <c r="E13" s="18" t="s">
        <v>762</v>
      </c>
      <c r="F13" s="25">
        <v>2010</v>
      </c>
      <c r="G13" s="29" t="s">
        <v>759</v>
      </c>
      <c r="H13" s="21">
        <v>982</v>
      </c>
      <c r="I13" s="21">
        <v>4910</v>
      </c>
      <c r="J13" s="55"/>
    </row>
    <row r="14" spans="1:10" x14ac:dyDescent="0.25">
      <c r="A14" s="15">
        <v>17</v>
      </c>
      <c r="B14" s="29">
        <v>3</v>
      </c>
      <c r="C14" s="24" t="s">
        <v>763</v>
      </c>
      <c r="D14" s="24" t="s">
        <v>764</v>
      </c>
      <c r="E14" s="18" t="s">
        <v>765</v>
      </c>
      <c r="F14" s="25">
        <v>2017</v>
      </c>
      <c r="G14" s="29" t="s">
        <v>631</v>
      </c>
      <c r="H14" s="21">
        <v>2030</v>
      </c>
      <c r="I14" s="21">
        <v>6090</v>
      </c>
      <c r="J14" s="55"/>
    </row>
    <row r="15" spans="1:10" x14ac:dyDescent="0.25">
      <c r="A15" s="15">
        <v>18</v>
      </c>
      <c r="B15" s="15">
        <v>3</v>
      </c>
      <c r="C15" s="16" t="s">
        <v>766</v>
      </c>
      <c r="D15" s="27" t="s">
        <v>767</v>
      </c>
      <c r="E15" s="18" t="s">
        <v>768</v>
      </c>
      <c r="F15" s="25">
        <v>2017</v>
      </c>
      <c r="G15" s="29" t="s">
        <v>631</v>
      </c>
      <c r="H15" s="21">
        <v>343</v>
      </c>
      <c r="I15" s="21">
        <v>1029</v>
      </c>
      <c r="J15" s="55"/>
    </row>
    <row r="16" spans="1:10" x14ac:dyDescent="0.25">
      <c r="A16" s="15">
        <v>19</v>
      </c>
      <c r="B16" s="15">
        <v>5</v>
      </c>
      <c r="C16" s="30" t="s">
        <v>769</v>
      </c>
      <c r="D16" s="31" t="s">
        <v>770</v>
      </c>
      <c r="E16" s="32" t="s">
        <v>771</v>
      </c>
      <c r="F16" s="33">
        <v>2017</v>
      </c>
      <c r="G16" s="29" t="s">
        <v>759</v>
      </c>
      <c r="H16" s="21">
        <v>2751</v>
      </c>
      <c r="I16" s="21">
        <v>13755</v>
      </c>
      <c r="J16" s="55"/>
    </row>
    <row r="17" spans="1:10" x14ac:dyDescent="0.25">
      <c r="A17" s="15">
        <v>20</v>
      </c>
      <c r="B17" s="15">
        <v>3</v>
      </c>
      <c r="C17" s="16" t="s">
        <v>772</v>
      </c>
      <c r="D17" s="27" t="s">
        <v>773</v>
      </c>
      <c r="E17" s="18" t="s">
        <v>774</v>
      </c>
      <c r="F17" s="25">
        <v>2019</v>
      </c>
      <c r="G17" s="29" t="s">
        <v>631</v>
      </c>
      <c r="H17" s="21">
        <v>2252</v>
      </c>
      <c r="I17" s="21">
        <v>6756</v>
      </c>
      <c r="J17" s="55"/>
    </row>
    <row r="18" spans="1:10" x14ac:dyDescent="0.25">
      <c r="A18" s="15">
        <v>21</v>
      </c>
      <c r="B18" s="15">
        <v>3</v>
      </c>
      <c r="C18" s="16" t="s">
        <v>775</v>
      </c>
      <c r="D18" s="27" t="s">
        <v>776</v>
      </c>
      <c r="E18" s="24" t="s">
        <v>777</v>
      </c>
      <c r="F18" s="25">
        <v>2017</v>
      </c>
      <c r="G18" s="29" t="s">
        <v>631</v>
      </c>
      <c r="H18" s="21">
        <v>1207</v>
      </c>
      <c r="I18" s="21">
        <v>3621</v>
      </c>
      <c r="J18" s="55"/>
    </row>
    <row r="19" spans="1:10" x14ac:dyDescent="0.25">
      <c r="A19" s="15">
        <v>22</v>
      </c>
      <c r="B19" s="15">
        <v>3</v>
      </c>
      <c r="C19" s="16" t="s">
        <v>778</v>
      </c>
      <c r="D19" s="27" t="s">
        <v>779</v>
      </c>
      <c r="E19" s="18" t="s">
        <v>774</v>
      </c>
      <c r="F19" s="25">
        <v>2016</v>
      </c>
      <c r="G19" s="29" t="s">
        <v>631</v>
      </c>
      <c r="H19" s="21">
        <v>1407</v>
      </c>
      <c r="I19" s="21">
        <v>4221</v>
      </c>
      <c r="J19" s="55"/>
    </row>
    <row r="20" spans="1:10" x14ac:dyDescent="0.25">
      <c r="A20" s="15">
        <v>24</v>
      </c>
      <c r="B20" s="15">
        <v>3</v>
      </c>
      <c r="C20" s="16" t="s">
        <v>780</v>
      </c>
      <c r="D20" s="24" t="s">
        <v>781</v>
      </c>
      <c r="E20" s="18" t="s">
        <v>782</v>
      </c>
      <c r="F20" s="25">
        <v>2017</v>
      </c>
      <c r="G20" s="25" t="s">
        <v>631</v>
      </c>
      <c r="H20" s="21">
        <v>916</v>
      </c>
      <c r="I20" s="21">
        <v>2748</v>
      </c>
      <c r="J20" s="55"/>
    </row>
    <row r="21" spans="1:10" x14ac:dyDescent="0.25">
      <c r="A21" s="15">
        <v>25</v>
      </c>
      <c r="B21" s="15">
        <v>3</v>
      </c>
      <c r="C21" s="16" t="s">
        <v>783</v>
      </c>
      <c r="D21" s="24" t="s">
        <v>784</v>
      </c>
      <c r="E21" s="18" t="s">
        <v>774</v>
      </c>
      <c r="F21" s="25">
        <v>2014</v>
      </c>
      <c r="G21" s="29" t="s">
        <v>631</v>
      </c>
      <c r="H21" s="21">
        <v>3941</v>
      </c>
      <c r="I21" s="21">
        <v>11823</v>
      </c>
      <c r="J21" s="55"/>
    </row>
    <row r="22" spans="1:10" x14ac:dyDescent="0.25">
      <c r="A22" s="15">
        <v>26</v>
      </c>
      <c r="B22" s="15">
        <v>3</v>
      </c>
      <c r="C22" s="16" t="s">
        <v>785</v>
      </c>
      <c r="D22" s="18" t="s">
        <v>786</v>
      </c>
      <c r="E22" s="18" t="s">
        <v>774</v>
      </c>
      <c r="F22" s="25">
        <v>2015</v>
      </c>
      <c r="G22" s="29" t="s">
        <v>759</v>
      </c>
      <c r="H22" s="21">
        <v>1689</v>
      </c>
      <c r="I22" s="21">
        <v>5067</v>
      </c>
      <c r="J22" s="55"/>
    </row>
    <row r="23" spans="1:10" x14ac:dyDescent="0.25">
      <c r="A23" s="15">
        <v>27</v>
      </c>
      <c r="B23" s="15">
        <v>3</v>
      </c>
      <c r="C23" s="16" t="s">
        <v>787</v>
      </c>
      <c r="D23" s="27" t="s">
        <v>788</v>
      </c>
      <c r="E23" s="18" t="s">
        <v>789</v>
      </c>
      <c r="F23" s="25">
        <v>2018</v>
      </c>
      <c r="G23" s="25" t="s">
        <v>759</v>
      </c>
      <c r="H23" s="21">
        <v>490</v>
      </c>
      <c r="I23" s="21">
        <v>1470</v>
      </c>
      <c r="J23" s="55"/>
    </row>
    <row r="24" spans="1:10" x14ac:dyDescent="0.25">
      <c r="A24" s="15">
        <v>28</v>
      </c>
      <c r="B24" s="29">
        <v>3</v>
      </c>
      <c r="C24" s="24" t="s">
        <v>790</v>
      </c>
      <c r="D24" s="24" t="s">
        <v>791</v>
      </c>
      <c r="E24" s="18" t="s">
        <v>792</v>
      </c>
      <c r="F24" s="25">
        <v>2017</v>
      </c>
      <c r="G24" s="25" t="s">
        <v>631</v>
      </c>
      <c r="H24" s="21">
        <v>1999</v>
      </c>
      <c r="I24" s="21">
        <v>5997</v>
      </c>
      <c r="J24" s="55"/>
    </row>
    <row r="25" spans="1:10" x14ac:dyDescent="0.25">
      <c r="A25" s="15">
        <v>29</v>
      </c>
      <c r="B25" s="15">
        <v>5</v>
      </c>
      <c r="C25" s="16" t="s">
        <v>793</v>
      </c>
      <c r="D25" s="24" t="s">
        <v>794</v>
      </c>
      <c r="E25" s="18" t="s">
        <v>789</v>
      </c>
      <c r="F25" s="25">
        <v>2019</v>
      </c>
      <c r="G25" s="25" t="s">
        <v>759</v>
      </c>
      <c r="H25" s="21">
        <v>1632</v>
      </c>
      <c r="I25" s="21">
        <v>8160</v>
      </c>
      <c r="J25" s="55"/>
    </row>
    <row r="26" spans="1:10" x14ac:dyDescent="0.25">
      <c r="A26" s="15">
        <v>30</v>
      </c>
      <c r="B26" s="15">
        <v>5</v>
      </c>
      <c r="C26" s="28" t="s">
        <v>795</v>
      </c>
      <c r="D26" s="34" t="s">
        <v>796</v>
      </c>
      <c r="E26" s="35" t="s">
        <v>797</v>
      </c>
      <c r="F26" s="25">
        <v>2018</v>
      </c>
      <c r="G26" s="25" t="s">
        <v>759</v>
      </c>
      <c r="H26" s="21">
        <v>2111</v>
      </c>
      <c r="I26" s="21">
        <v>10555</v>
      </c>
      <c r="J26" s="55"/>
    </row>
    <row r="27" spans="1:10" x14ac:dyDescent="0.25">
      <c r="A27" s="15">
        <v>31</v>
      </c>
      <c r="B27" s="15">
        <v>3</v>
      </c>
      <c r="C27" s="16" t="s">
        <v>798</v>
      </c>
      <c r="D27" s="27" t="s">
        <v>799</v>
      </c>
      <c r="E27" s="18" t="s">
        <v>774</v>
      </c>
      <c r="F27" s="25">
        <v>2017</v>
      </c>
      <c r="G27" s="25" t="s">
        <v>631</v>
      </c>
      <c r="H27" s="21">
        <v>2111</v>
      </c>
      <c r="I27" s="21">
        <v>6333</v>
      </c>
      <c r="J27" s="55"/>
    </row>
    <row r="28" spans="1:10" x14ac:dyDescent="0.25">
      <c r="A28" s="15">
        <v>33</v>
      </c>
      <c r="B28" s="15">
        <v>5</v>
      </c>
      <c r="C28" s="16" t="s">
        <v>800</v>
      </c>
      <c r="D28" s="27" t="s">
        <v>801</v>
      </c>
      <c r="E28" s="18" t="s">
        <v>771</v>
      </c>
      <c r="F28" s="25">
        <v>2018</v>
      </c>
      <c r="G28" s="25" t="s">
        <v>759</v>
      </c>
      <c r="H28" s="21">
        <v>1205</v>
      </c>
      <c r="I28" s="21">
        <v>6025</v>
      </c>
      <c r="J28" s="55"/>
    </row>
    <row r="29" spans="1:10" x14ac:dyDescent="0.25">
      <c r="A29" s="15">
        <v>34</v>
      </c>
      <c r="B29" s="15">
        <v>3</v>
      </c>
      <c r="C29" s="16" t="s">
        <v>802</v>
      </c>
      <c r="D29" s="24" t="s">
        <v>803</v>
      </c>
      <c r="E29" s="18" t="s">
        <v>771</v>
      </c>
      <c r="F29" s="25">
        <v>2017</v>
      </c>
      <c r="G29" s="25" t="s">
        <v>759</v>
      </c>
      <c r="H29" s="21">
        <v>1730</v>
      </c>
      <c r="I29" s="21">
        <v>5190</v>
      </c>
      <c r="J29" s="55"/>
    </row>
    <row r="30" spans="1:10" x14ac:dyDescent="0.25">
      <c r="A30" s="15">
        <v>35</v>
      </c>
      <c r="B30" s="15">
        <v>3</v>
      </c>
      <c r="C30" s="28" t="s">
        <v>804</v>
      </c>
      <c r="D30" s="34" t="s">
        <v>805</v>
      </c>
      <c r="E30" s="24" t="s">
        <v>789</v>
      </c>
      <c r="F30" s="36">
        <v>2015</v>
      </c>
      <c r="G30" s="37" t="s">
        <v>759</v>
      </c>
      <c r="H30" s="21">
        <v>1404</v>
      </c>
      <c r="I30" s="21">
        <v>4212</v>
      </c>
      <c r="J30" s="55"/>
    </row>
    <row r="31" spans="1:10" x14ac:dyDescent="0.25">
      <c r="A31" s="15">
        <v>36</v>
      </c>
      <c r="B31" s="15">
        <v>3</v>
      </c>
      <c r="C31" s="16" t="s">
        <v>806</v>
      </c>
      <c r="D31" s="24" t="s">
        <v>805</v>
      </c>
      <c r="E31" s="24" t="s">
        <v>789</v>
      </c>
      <c r="F31" s="36">
        <v>2016</v>
      </c>
      <c r="G31" s="37" t="s">
        <v>759</v>
      </c>
      <c r="H31" s="21">
        <v>1504</v>
      </c>
      <c r="I31" s="21">
        <v>4512</v>
      </c>
      <c r="J31" s="55"/>
    </row>
    <row r="32" spans="1:10" x14ac:dyDescent="0.25">
      <c r="A32" s="15">
        <v>37</v>
      </c>
      <c r="B32" s="15">
        <v>3</v>
      </c>
      <c r="C32" s="16" t="s">
        <v>807</v>
      </c>
      <c r="D32" s="27" t="s">
        <v>808</v>
      </c>
      <c r="E32" s="24" t="s">
        <v>789</v>
      </c>
      <c r="F32" s="36">
        <v>2010</v>
      </c>
      <c r="G32" s="37" t="s">
        <v>631</v>
      </c>
      <c r="H32" s="21">
        <v>589</v>
      </c>
      <c r="I32" s="21">
        <v>1767</v>
      </c>
      <c r="J32" s="55"/>
    </row>
    <row r="33" spans="1:10" x14ac:dyDescent="0.25">
      <c r="A33" s="15">
        <v>38</v>
      </c>
      <c r="B33" s="15">
        <v>3</v>
      </c>
      <c r="C33" s="16" t="s">
        <v>809</v>
      </c>
      <c r="D33" s="24" t="s">
        <v>810</v>
      </c>
      <c r="E33" s="24" t="s">
        <v>811</v>
      </c>
      <c r="F33" s="36">
        <v>2018</v>
      </c>
      <c r="G33" s="37" t="s">
        <v>631</v>
      </c>
      <c r="H33" s="21">
        <v>1868</v>
      </c>
      <c r="I33" s="21">
        <v>5604</v>
      </c>
      <c r="J33" s="55"/>
    </row>
    <row r="34" spans="1:10" x14ac:dyDescent="0.25">
      <c r="A34" s="57">
        <v>22</v>
      </c>
      <c r="B34" s="57">
        <f>SUM(B12:B33)</f>
        <v>78</v>
      </c>
      <c r="I34" s="60">
        <f>SUM(I12:I33)</f>
        <v>131045</v>
      </c>
      <c r="J34" s="55"/>
    </row>
    <row r="35" spans="1:10" x14ac:dyDescent="0.25">
      <c r="J35" s="55"/>
    </row>
    <row r="36" spans="1:10" x14ac:dyDescent="0.25">
      <c r="A36" s="48" t="s">
        <v>1344</v>
      </c>
      <c r="B36" s="48" t="s">
        <v>1096</v>
      </c>
      <c r="H36" s="7"/>
      <c r="I36" s="10"/>
      <c r="J36" s="58"/>
    </row>
    <row r="37" spans="1:10" ht="26.25" x14ac:dyDescent="0.4">
      <c r="A37" s="50">
        <f>+A34</f>
        <v>22</v>
      </c>
      <c r="B37" s="50">
        <f>+B34</f>
        <v>78</v>
      </c>
      <c r="C37" s="59" t="s">
        <v>1098</v>
      </c>
      <c r="D37" s="55"/>
      <c r="E37" s="55"/>
      <c r="F37" s="55"/>
      <c r="G37" s="55"/>
      <c r="H37" s="55"/>
      <c r="I37" s="58"/>
      <c r="J37" s="58"/>
    </row>
    <row r="39" spans="1:10" x14ac:dyDescent="0.25">
      <c r="E39" s="48" t="s">
        <v>1344</v>
      </c>
      <c r="F39" s="48" t="s">
        <v>1096</v>
      </c>
    </row>
    <row r="40" spans="1:10" ht="26.25" x14ac:dyDescent="0.4">
      <c r="E40" s="50">
        <f>+A8+A37</f>
        <v>23</v>
      </c>
      <c r="F40" s="50">
        <f>+B8+B37</f>
        <v>83</v>
      </c>
      <c r="G40" s="68" t="s">
        <v>9</v>
      </c>
      <c r="H40" s="74">
        <f>+I5+I34</f>
        <v>137055</v>
      </c>
    </row>
    <row r="42" spans="1:10" ht="27.75" x14ac:dyDescent="0.4">
      <c r="A42" s="275" t="s">
        <v>1104</v>
      </c>
      <c r="B42" s="275"/>
      <c r="C42" s="275"/>
      <c r="D42" s="275"/>
      <c r="E42" s="275"/>
      <c r="F42" s="275"/>
      <c r="G42" s="275"/>
      <c r="H42" s="275"/>
      <c r="I42" s="275"/>
      <c r="J42" s="275"/>
    </row>
    <row r="43" spans="1:10" ht="27.75" x14ac:dyDescent="0.4">
      <c r="A43" s="276" t="s">
        <v>20</v>
      </c>
      <c r="B43" s="276"/>
      <c r="C43" s="276"/>
      <c r="D43" s="276"/>
      <c r="E43" s="276"/>
      <c r="F43" s="276"/>
      <c r="G43" s="276"/>
      <c r="H43" s="276"/>
      <c r="I43" s="61"/>
      <c r="J43" s="61"/>
    </row>
    <row r="44" spans="1:10" x14ac:dyDescent="0.25">
      <c r="A44" s="65" t="s">
        <v>1100</v>
      </c>
      <c r="B44" s="65" t="s">
        <v>2</v>
      </c>
      <c r="C44" s="72" t="s">
        <v>1101</v>
      </c>
      <c r="D44" s="65" t="s">
        <v>4</v>
      </c>
      <c r="E44" s="65" t="s">
        <v>5</v>
      </c>
      <c r="F44" s="65" t="s">
        <v>6</v>
      </c>
      <c r="G44" s="65" t="s">
        <v>1102</v>
      </c>
      <c r="H44" s="65" t="s">
        <v>9</v>
      </c>
      <c r="I44" s="63"/>
      <c r="J44" s="63"/>
    </row>
    <row r="45" spans="1:10" x14ac:dyDescent="0.25">
      <c r="A45" t="s">
        <v>1150</v>
      </c>
      <c r="B45" s="56">
        <v>5</v>
      </c>
      <c r="C45" t="s">
        <v>1369</v>
      </c>
      <c r="D45" t="s">
        <v>1370</v>
      </c>
      <c r="E45" t="s">
        <v>62</v>
      </c>
      <c r="F45" t="s">
        <v>888</v>
      </c>
      <c r="G45" t="s">
        <v>44</v>
      </c>
      <c r="H45" s="6">
        <v>5900</v>
      </c>
      <c r="I45" s="100">
        <f>+H45</f>
        <v>5900</v>
      </c>
      <c r="J45" s="63"/>
    </row>
    <row r="46" spans="1:10" x14ac:dyDescent="0.25">
      <c r="A46" t="s">
        <v>1442</v>
      </c>
      <c r="B46" s="56">
        <v>1</v>
      </c>
      <c r="C46" t="s">
        <v>1443</v>
      </c>
      <c r="D46" t="s">
        <v>1444</v>
      </c>
      <c r="E46" t="s">
        <v>1445</v>
      </c>
      <c r="F46" t="s">
        <v>1446</v>
      </c>
      <c r="G46" t="s">
        <v>44</v>
      </c>
      <c r="H46" s="6">
        <v>1200</v>
      </c>
      <c r="J46" s="63"/>
    </row>
    <row r="47" spans="1:10" x14ac:dyDescent="0.25">
      <c r="A47" t="s">
        <v>1442</v>
      </c>
      <c r="B47" s="56">
        <v>1</v>
      </c>
      <c r="C47" t="s">
        <v>1447</v>
      </c>
      <c r="D47" t="s">
        <v>1450</v>
      </c>
      <c r="E47" t="s">
        <v>1445</v>
      </c>
      <c r="F47" t="s">
        <v>1446</v>
      </c>
      <c r="G47" t="s">
        <v>44</v>
      </c>
      <c r="H47" s="6">
        <v>1360</v>
      </c>
      <c r="J47" s="63"/>
    </row>
    <row r="48" spans="1:10" x14ac:dyDescent="0.25">
      <c r="A48" t="s">
        <v>1442</v>
      </c>
      <c r="B48" s="56">
        <v>1</v>
      </c>
      <c r="C48" t="s">
        <v>1448</v>
      </c>
      <c r="D48" t="s">
        <v>1451</v>
      </c>
      <c r="E48" t="s">
        <v>1445</v>
      </c>
      <c r="F48" t="s">
        <v>1446</v>
      </c>
      <c r="G48" t="s">
        <v>44</v>
      </c>
      <c r="H48" s="6">
        <v>1168</v>
      </c>
      <c r="J48" s="63"/>
    </row>
    <row r="49" spans="1:10" x14ac:dyDescent="0.25">
      <c r="A49" t="s">
        <v>1442</v>
      </c>
      <c r="B49" s="56">
        <v>1</v>
      </c>
      <c r="C49" t="s">
        <v>1449</v>
      </c>
      <c r="D49" t="s">
        <v>1452</v>
      </c>
      <c r="E49" t="s">
        <v>1445</v>
      </c>
      <c r="F49" t="s">
        <v>1446</v>
      </c>
      <c r="G49" t="s">
        <v>44</v>
      </c>
      <c r="H49" s="6">
        <v>1752</v>
      </c>
      <c r="J49" s="63"/>
    </row>
    <row r="50" spans="1:10" x14ac:dyDescent="0.25">
      <c r="A50" t="s">
        <v>1442</v>
      </c>
      <c r="B50" s="56">
        <v>2</v>
      </c>
      <c r="C50" t="s">
        <v>1453</v>
      </c>
      <c r="D50" t="s">
        <v>1457</v>
      </c>
      <c r="E50" t="s">
        <v>1445</v>
      </c>
      <c r="F50" t="s">
        <v>1446</v>
      </c>
      <c r="G50" t="s">
        <v>44</v>
      </c>
      <c r="H50" s="6">
        <v>1728</v>
      </c>
      <c r="J50" s="63"/>
    </row>
    <row r="51" spans="1:10" x14ac:dyDescent="0.25">
      <c r="A51" t="s">
        <v>1442</v>
      </c>
      <c r="B51" s="56">
        <v>1</v>
      </c>
      <c r="C51" t="s">
        <v>1454</v>
      </c>
      <c r="D51" t="s">
        <v>1458</v>
      </c>
      <c r="E51" t="s">
        <v>1445</v>
      </c>
      <c r="F51" t="s">
        <v>1446</v>
      </c>
      <c r="G51" t="s">
        <v>44</v>
      </c>
      <c r="H51" s="6">
        <v>2216</v>
      </c>
      <c r="J51" s="63"/>
    </row>
    <row r="52" spans="1:10" x14ac:dyDescent="0.25">
      <c r="A52" t="s">
        <v>1442</v>
      </c>
      <c r="B52" s="56">
        <v>1</v>
      </c>
      <c r="C52" t="s">
        <v>1455</v>
      </c>
      <c r="D52" t="s">
        <v>1459</v>
      </c>
      <c r="E52" t="s">
        <v>789</v>
      </c>
      <c r="F52" t="s">
        <v>1355</v>
      </c>
      <c r="G52" t="s">
        <v>44</v>
      </c>
      <c r="H52" s="6">
        <v>1944</v>
      </c>
      <c r="J52" s="63"/>
    </row>
    <row r="53" spans="1:10" x14ac:dyDescent="0.25">
      <c r="A53" t="s">
        <v>1442</v>
      </c>
      <c r="B53" s="56">
        <v>1</v>
      </c>
      <c r="C53" t="s">
        <v>1456</v>
      </c>
      <c r="D53" t="s">
        <v>1460</v>
      </c>
      <c r="E53" t="s">
        <v>789</v>
      </c>
      <c r="F53" t="s">
        <v>1446</v>
      </c>
      <c r="G53" t="s">
        <v>44</v>
      </c>
      <c r="H53" s="6">
        <v>1640</v>
      </c>
      <c r="J53" s="63"/>
    </row>
    <row r="54" spans="1:10" x14ac:dyDescent="0.25">
      <c r="A54" t="s">
        <v>1442</v>
      </c>
      <c r="B54" s="56">
        <v>1</v>
      </c>
      <c r="C54" t="s">
        <v>1461</v>
      </c>
      <c r="D54" t="s">
        <v>1465</v>
      </c>
      <c r="E54" t="s">
        <v>1445</v>
      </c>
      <c r="F54" t="s">
        <v>1446</v>
      </c>
      <c r="G54" t="s">
        <v>44</v>
      </c>
      <c r="H54" s="6">
        <v>1696</v>
      </c>
      <c r="J54" s="63"/>
    </row>
    <row r="55" spans="1:10" x14ac:dyDescent="0.25">
      <c r="A55" t="s">
        <v>1442</v>
      </c>
      <c r="B55" s="56">
        <v>1</v>
      </c>
      <c r="C55" t="s">
        <v>1462</v>
      </c>
      <c r="D55" t="s">
        <v>1466</v>
      </c>
      <c r="E55" t="s">
        <v>789</v>
      </c>
      <c r="F55" t="s">
        <v>1446</v>
      </c>
      <c r="G55" t="s">
        <v>44</v>
      </c>
      <c r="H55" s="6">
        <v>1248</v>
      </c>
      <c r="J55" s="63"/>
    </row>
    <row r="56" spans="1:10" x14ac:dyDescent="0.25">
      <c r="A56" t="s">
        <v>1442</v>
      </c>
      <c r="B56" s="56">
        <v>1</v>
      </c>
      <c r="C56" t="s">
        <v>1463</v>
      </c>
      <c r="D56" t="s">
        <v>1467</v>
      </c>
      <c r="E56" t="s">
        <v>789</v>
      </c>
      <c r="F56" t="s">
        <v>1446</v>
      </c>
      <c r="G56" t="s">
        <v>44</v>
      </c>
      <c r="H56" s="6">
        <v>1400</v>
      </c>
      <c r="J56" s="63"/>
    </row>
    <row r="57" spans="1:10" x14ac:dyDescent="0.25">
      <c r="A57" t="s">
        <v>1442</v>
      </c>
      <c r="B57" s="56">
        <v>1</v>
      </c>
      <c r="C57" t="s">
        <v>1464</v>
      </c>
      <c r="D57" t="s">
        <v>1468</v>
      </c>
      <c r="E57" t="s">
        <v>789</v>
      </c>
      <c r="F57" t="s">
        <v>1446</v>
      </c>
      <c r="G57" t="s">
        <v>44</v>
      </c>
      <c r="H57" s="6">
        <v>1664</v>
      </c>
      <c r="J57" s="63"/>
    </row>
    <row r="58" spans="1:10" x14ac:dyDescent="0.25">
      <c r="A58" t="s">
        <v>1442</v>
      </c>
      <c r="B58" s="56">
        <v>1</v>
      </c>
      <c r="C58" t="s">
        <v>1469</v>
      </c>
      <c r="D58" t="s">
        <v>1470</v>
      </c>
      <c r="E58" t="s">
        <v>789</v>
      </c>
      <c r="F58" t="s">
        <v>1446</v>
      </c>
      <c r="G58" t="s">
        <v>44</v>
      </c>
      <c r="H58" s="6">
        <v>1552</v>
      </c>
      <c r="I58" s="100">
        <f>+H46+H47+H48+H49+H50+H51+H52+H53+H54+H55+H56+H57+H58</f>
        <v>20568</v>
      </c>
      <c r="J58" s="63"/>
    </row>
    <row r="59" spans="1:10" x14ac:dyDescent="0.25">
      <c r="A59" s="57">
        <v>17</v>
      </c>
      <c r="B59" s="57">
        <f>SUM(B45:B58)</f>
        <v>19</v>
      </c>
      <c r="H59" s="7">
        <f>SUM(H45:H58)</f>
        <v>26468</v>
      </c>
      <c r="J59" s="63"/>
    </row>
    <row r="60" spans="1:10" x14ac:dyDescent="0.25">
      <c r="J60" s="63"/>
    </row>
    <row r="61" spans="1:10" x14ac:dyDescent="0.25">
      <c r="A61" s="62"/>
      <c r="B61" s="72"/>
      <c r="C61" s="63"/>
      <c r="D61" s="63"/>
      <c r="E61" s="63"/>
      <c r="F61" s="63"/>
      <c r="G61" s="63"/>
      <c r="H61" s="73"/>
      <c r="I61" s="63"/>
      <c r="J61" s="63"/>
    </row>
    <row r="62" spans="1:10" x14ac:dyDescent="0.25">
      <c r="A62" s="84"/>
      <c r="B62" s="56"/>
      <c r="H62" s="85"/>
    </row>
    <row r="64" spans="1:10" x14ac:dyDescent="0.25">
      <c r="A64" s="66"/>
      <c r="B64" s="66"/>
      <c r="C64" s="66"/>
      <c r="D64" s="66"/>
      <c r="E64" s="66"/>
      <c r="F64" s="66"/>
      <c r="G64" s="66"/>
      <c r="H64" s="66"/>
      <c r="I64" s="67"/>
      <c r="J64" s="67"/>
    </row>
    <row r="65" spans="1:10" x14ac:dyDescent="0.25">
      <c r="I65" s="10"/>
      <c r="J65" s="67"/>
    </row>
    <row r="66" spans="1:10" ht="21" x14ac:dyDescent="0.35">
      <c r="A66" s="48" t="s">
        <v>1344</v>
      </c>
      <c r="B66" s="48" t="s">
        <v>1096</v>
      </c>
      <c r="G66" s="68" t="s">
        <v>9</v>
      </c>
      <c r="H66" s="69">
        <f>+H59</f>
        <v>26468</v>
      </c>
      <c r="I66" s="10"/>
      <c r="J66" s="67"/>
    </row>
    <row r="67" spans="1:10" ht="26.25" x14ac:dyDescent="0.4">
      <c r="A67" s="70">
        <f>+A59</f>
        <v>17</v>
      </c>
      <c r="B67" s="70">
        <f>+B59</f>
        <v>19</v>
      </c>
      <c r="C67" s="71" t="s">
        <v>1103</v>
      </c>
      <c r="D67" s="66"/>
      <c r="E67" s="66"/>
      <c r="F67" s="66"/>
      <c r="G67" s="66"/>
      <c r="H67" s="66"/>
      <c r="I67" s="67"/>
      <c r="J67" s="67"/>
    </row>
    <row r="68" spans="1:10" ht="15.75" thickBot="1" x14ac:dyDescent="0.3"/>
    <row r="69" spans="1:10" x14ac:dyDescent="0.25">
      <c r="E69" s="48" t="s">
        <v>1344</v>
      </c>
      <c r="F69" s="48" t="s">
        <v>1096</v>
      </c>
      <c r="I69" s="102" t="s">
        <v>1176</v>
      </c>
      <c r="J69" s="204"/>
    </row>
    <row r="70" spans="1:10" ht="27" thickBot="1" x14ac:dyDescent="0.45">
      <c r="E70" s="70">
        <f>+E40+A67</f>
        <v>40</v>
      </c>
      <c r="F70" s="70">
        <f>+F40+B67</f>
        <v>102</v>
      </c>
      <c r="G70" s="68" t="s">
        <v>1106</v>
      </c>
      <c r="H70" s="101">
        <f>+H40+H66</f>
        <v>163523</v>
      </c>
      <c r="I70" s="103">
        <v>130000</v>
      </c>
      <c r="J70" s="205"/>
    </row>
  </sheetData>
  <mergeCells count="4">
    <mergeCell ref="A2:I2"/>
    <mergeCell ref="A42:J42"/>
    <mergeCell ref="A43:H43"/>
    <mergeCell ref="A1:J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I68" sqref="I68:I69"/>
    </sheetView>
  </sheetViews>
  <sheetFormatPr baseColWidth="10" defaultRowHeight="15" x14ac:dyDescent="0.25"/>
  <cols>
    <col min="1" max="1" width="15.5703125" customWidth="1"/>
    <col min="2" max="2" width="12.85546875" customWidth="1"/>
    <col min="3" max="3" width="44.28515625" customWidth="1"/>
    <col min="4" max="4" width="34.85546875" customWidth="1"/>
    <col min="7" max="7" width="19.28515625" customWidth="1"/>
    <col min="8" max="8" width="17.28515625" bestFit="1" customWidth="1"/>
    <col min="9" max="9" width="19.7109375" customWidth="1"/>
    <col min="10" max="10" width="20.1406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21</v>
      </c>
      <c r="B2" s="274"/>
      <c r="C2" s="274"/>
      <c r="D2" s="274"/>
      <c r="E2" s="274"/>
      <c r="F2" s="274"/>
      <c r="G2" s="274"/>
      <c r="H2" s="274"/>
      <c r="I2" s="274"/>
      <c r="J2" s="91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97"/>
    </row>
    <row r="4" spans="1:10" x14ac:dyDescent="0.25">
      <c r="A4" s="15">
        <v>447</v>
      </c>
      <c r="B4" s="15">
        <v>3</v>
      </c>
      <c r="C4" s="16" t="s">
        <v>401</v>
      </c>
      <c r="D4" s="16" t="s">
        <v>402</v>
      </c>
      <c r="E4" s="16" t="s">
        <v>403</v>
      </c>
      <c r="F4" s="16">
        <v>2012</v>
      </c>
      <c r="G4" s="16" t="s">
        <v>37</v>
      </c>
      <c r="H4" s="21">
        <v>1500</v>
      </c>
      <c r="I4" s="21">
        <f>+H4*B4</f>
        <v>4500</v>
      </c>
      <c r="J4" s="52"/>
    </row>
    <row r="5" spans="1:10" x14ac:dyDescent="0.25">
      <c r="A5" s="15">
        <v>449</v>
      </c>
      <c r="B5" s="15">
        <v>3</v>
      </c>
      <c r="C5" s="16" t="s">
        <v>404</v>
      </c>
      <c r="D5" s="16" t="s">
        <v>405</v>
      </c>
      <c r="E5" s="16" t="s">
        <v>406</v>
      </c>
      <c r="F5" s="16">
        <v>2014</v>
      </c>
      <c r="G5" s="16" t="s">
        <v>37</v>
      </c>
      <c r="H5" s="21">
        <v>1081</v>
      </c>
      <c r="I5" s="21">
        <f t="shared" ref="I5:I8" si="0">+H5*B5</f>
        <v>3243</v>
      </c>
      <c r="J5" s="52"/>
    </row>
    <row r="6" spans="1:10" x14ac:dyDescent="0.25">
      <c r="A6" s="15">
        <v>450</v>
      </c>
      <c r="B6" s="15">
        <v>3</v>
      </c>
      <c r="C6" s="16" t="s">
        <v>407</v>
      </c>
      <c r="D6" s="16" t="s">
        <v>408</v>
      </c>
      <c r="E6" s="16" t="s">
        <v>409</v>
      </c>
      <c r="F6" s="16">
        <v>2010</v>
      </c>
      <c r="G6" s="16" t="s">
        <v>37</v>
      </c>
      <c r="H6" s="21">
        <v>1410</v>
      </c>
      <c r="I6" s="21">
        <f t="shared" si="0"/>
        <v>4230</v>
      </c>
      <c r="J6" s="52"/>
    </row>
    <row r="7" spans="1:10" x14ac:dyDescent="0.25">
      <c r="A7" s="15">
        <v>451</v>
      </c>
      <c r="B7" s="15">
        <v>3</v>
      </c>
      <c r="C7" s="16" t="s">
        <v>410</v>
      </c>
      <c r="D7" s="16" t="s">
        <v>411</v>
      </c>
      <c r="E7" s="16" t="s">
        <v>412</v>
      </c>
      <c r="F7" s="16">
        <v>2014</v>
      </c>
      <c r="G7" s="16" t="s">
        <v>37</v>
      </c>
      <c r="H7" s="21">
        <v>1241</v>
      </c>
      <c r="I7" s="21">
        <f t="shared" si="0"/>
        <v>3723</v>
      </c>
      <c r="J7" s="52"/>
    </row>
    <row r="8" spans="1:10" x14ac:dyDescent="0.25">
      <c r="A8" s="15">
        <v>452</v>
      </c>
      <c r="B8" s="15">
        <v>3</v>
      </c>
      <c r="C8" s="16" t="s">
        <v>413</v>
      </c>
      <c r="D8" s="16" t="s">
        <v>414</v>
      </c>
      <c r="E8" s="16" t="s">
        <v>415</v>
      </c>
      <c r="F8" s="16">
        <v>2016</v>
      </c>
      <c r="G8" s="16" t="s">
        <v>416</v>
      </c>
      <c r="H8" s="21">
        <v>750</v>
      </c>
      <c r="I8" s="21">
        <f t="shared" si="0"/>
        <v>2250</v>
      </c>
      <c r="J8" s="52"/>
    </row>
    <row r="9" spans="1:10" x14ac:dyDescent="0.25">
      <c r="A9" s="57">
        <v>5</v>
      </c>
      <c r="B9" s="57">
        <f>SUM(B4:B8)</f>
        <v>15</v>
      </c>
      <c r="H9" s="6"/>
      <c r="I9" s="7">
        <f>SUM(I4:I8)</f>
        <v>17946</v>
      </c>
      <c r="J9" s="52"/>
    </row>
    <row r="10" spans="1:10" x14ac:dyDescent="0.25">
      <c r="A10" s="57"/>
      <c r="B10" s="57"/>
      <c r="H10" s="6"/>
      <c r="I10" s="7"/>
      <c r="J10" s="52"/>
    </row>
    <row r="11" spans="1:10" x14ac:dyDescent="0.25">
      <c r="A11" s="48" t="s">
        <v>1344</v>
      </c>
      <c r="B11" s="48" t="s">
        <v>1096</v>
      </c>
      <c r="I11" s="10"/>
      <c r="J11" s="49"/>
    </row>
    <row r="12" spans="1:10" ht="26.25" x14ac:dyDescent="0.4">
      <c r="A12" s="50">
        <f>+A9</f>
        <v>5</v>
      </c>
      <c r="B12" s="50">
        <f>+B9</f>
        <v>15</v>
      </c>
      <c r="C12" s="51" t="s">
        <v>1108</v>
      </c>
      <c r="D12" s="52"/>
      <c r="E12" s="52"/>
      <c r="F12" s="52"/>
      <c r="G12" s="52"/>
      <c r="H12" s="52"/>
      <c r="I12" s="49"/>
      <c r="J12" s="49"/>
    </row>
    <row r="13" spans="1:10" x14ac:dyDescent="0.25">
      <c r="A13" s="57"/>
      <c r="B13" s="57"/>
      <c r="H13" s="6"/>
      <c r="I13" s="7"/>
    </row>
    <row r="14" spans="1:10" x14ac:dyDescent="0.25">
      <c r="A14" s="57"/>
      <c r="B14" s="57"/>
      <c r="H14" s="6"/>
      <c r="I14" s="7"/>
    </row>
    <row r="15" spans="1:10" x14ac:dyDescent="0.25">
      <c r="A15" s="55" t="s">
        <v>1105</v>
      </c>
      <c r="B15" s="55" t="s">
        <v>2</v>
      </c>
      <c r="C15" s="55" t="s">
        <v>1101</v>
      </c>
      <c r="D15" s="55" t="s">
        <v>4</v>
      </c>
      <c r="E15" s="55" t="s">
        <v>5</v>
      </c>
      <c r="F15" s="55" t="s">
        <v>6</v>
      </c>
      <c r="G15" s="55" t="s">
        <v>1102</v>
      </c>
      <c r="H15" s="55" t="s">
        <v>9</v>
      </c>
      <c r="I15" s="58"/>
      <c r="J15" s="58"/>
    </row>
    <row r="16" spans="1:10" x14ac:dyDescent="0.25">
      <c r="A16" s="15">
        <v>241</v>
      </c>
      <c r="B16" s="15">
        <v>10</v>
      </c>
      <c r="C16" s="16" t="s">
        <v>1045</v>
      </c>
      <c r="D16" s="16" t="s">
        <v>1046</v>
      </c>
      <c r="E16" s="16" t="s">
        <v>62</v>
      </c>
      <c r="F16" s="15" t="s">
        <v>845</v>
      </c>
      <c r="G16" s="15" t="s">
        <v>846</v>
      </c>
      <c r="H16" s="21">
        <v>541</v>
      </c>
      <c r="I16" s="21">
        <v>5410</v>
      </c>
      <c r="J16" s="55"/>
    </row>
    <row r="17" spans="1:10" x14ac:dyDescent="0.25">
      <c r="A17" s="15">
        <v>242</v>
      </c>
      <c r="B17" s="15">
        <v>3</v>
      </c>
      <c r="C17" s="16" t="s">
        <v>1047</v>
      </c>
      <c r="D17" s="44" t="s">
        <v>1048</v>
      </c>
      <c r="E17" s="16" t="s">
        <v>1049</v>
      </c>
      <c r="F17" s="45" t="s">
        <v>1050</v>
      </c>
      <c r="G17" s="45" t="s">
        <v>37</v>
      </c>
      <c r="H17" s="21">
        <v>251</v>
      </c>
      <c r="I17" s="21">
        <v>753</v>
      </c>
      <c r="J17" s="55"/>
    </row>
    <row r="18" spans="1:10" x14ac:dyDescent="0.25">
      <c r="A18" s="15">
        <v>243</v>
      </c>
      <c r="B18" s="15">
        <v>3</v>
      </c>
      <c r="C18" s="44" t="s">
        <v>1051</v>
      </c>
      <c r="D18" s="44" t="s">
        <v>1052</v>
      </c>
      <c r="E18" s="16"/>
      <c r="F18" s="45" t="s">
        <v>888</v>
      </c>
      <c r="G18" s="45" t="s">
        <v>37</v>
      </c>
      <c r="H18" s="21">
        <v>239.20000000000002</v>
      </c>
      <c r="I18" s="21">
        <v>717.6</v>
      </c>
      <c r="J18" s="55"/>
    </row>
    <row r="19" spans="1:10" x14ac:dyDescent="0.25">
      <c r="A19" s="15">
        <v>243</v>
      </c>
      <c r="B19" s="15">
        <v>3</v>
      </c>
      <c r="C19" s="44" t="s">
        <v>1053</v>
      </c>
      <c r="D19" s="44" t="s">
        <v>1054</v>
      </c>
      <c r="E19" s="16" t="s">
        <v>1055</v>
      </c>
      <c r="F19" s="45" t="s">
        <v>888</v>
      </c>
      <c r="G19" s="45" t="s">
        <v>37</v>
      </c>
      <c r="H19" s="21">
        <v>478</v>
      </c>
      <c r="I19" s="21">
        <v>1434</v>
      </c>
      <c r="J19" s="55"/>
    </row>
    <row r="20" spans="1:10" x14ac:dyDescent="0.25">
      <c r="A20" s="15">
        <v>244</v>
      </c>
      <c r="B20" s="15">
        <v>3</v>
      </c>
      <c r="C20" s="16" t="s">
        <v>1056</v>
      </c>
      <c r="D20" s="16" t="s">
        <v>1057</v>
      </c>
      <c r="E20" s="16"/>
      <c r="F20" s="45" t="s">
        <v>888</v>
      </c>
      <c r="G20" s="45" t="s">
        <v>37</v>
      </c>
      <c r="H20" s="21">
        <v>409</v>
      </c>
      <c r="I20" s="21">
        <v>1227</v>
      </c>
      <c r="J20" s="55"/>
    </row>
    <row r="21" spans="1:10" x14ac:dyDescent="0.25">
      <c r="A21" s="15">
        <v>245</v>
      </c>
      <c r="B21" s="15">
        <v>3</v>
      </c>
      <c r="C21" s="44" t="s">
        <v>1058</v>
      </c>
      <c r="D21" s="16" t="s">
        <v>1059</v>
      </c>
      <c r="E21" s="16"/>
      <c r="F21" s="45" t="s">
        <v>888</v>
      </c>
      <c r="G21" s="45" t="s">
        <v>37</v>
      </c>
      <c r="H21" s="21">
        <v>645</v>
      </c>
      <c r="I21" s="21">
        <v>1935</v>
      </c>
      <c r="J21" s="55"/>
    </row>
    <row r="22" spans="1:10" x14ac:dyDescent="0.25">
      <c r="A22" s="15">
        <v>245</v>
      </c>
      <c r="B22" s="15">
        <v>3</v>
      </c>
      <c r="C22" s="44" t="s">
        <v>866</v>
      </c>
      <c r="D22" s="44" t="s">
        <v>1060</v>
      </c>
      <c r="E22" s="16"/>
      <c r="F22" s="45" t="s">
        <v>888</v>
      </c>
      <c r="G22" s="45" t="s">
        <v>37</v>
      </c>
      <c r="H22" s="21">
        <v>652</v>
      </c>
      <c r="I22" s="21">
        <v>1956</v>
      </c>
      <c r="J22" s="55"/>
    </row>
    <row r="23" spans="1:10" x14ac:dyDescent="0.25">
      <c r="A23" s="15">
        <v>246</v>
      </c>
      <c r="B23" s="15">
        <v>3</v>
      </c>
      <c r="C23" s="16" t="s">
        <v>453</v>
      </c>
      <c r="D23" s="16" t="s">
        <v>1061</v>
      </c>
      <c r="E23" s="16"/>
      <c r="F23" s="15">
        <v>2018</v>
      </c>
      <c r="G23" s="15" t="s">
        <v>44</v>
      </c>
      <c r="H23" s="21">
        <v>1403</v>
      </c>
      <c r="I23" s="21">
        <v>4209</v>
      </c>
      <c r="J23" s="55"/>
    </row>
    <row r="24" spans="1:10" x14ac:dyDescent="0.25">
      <c r="A24" s="15">
        <v>246</v>
      </c>
      <c r="B24" s="15">
        <v>3</v>
      </c>
      <c r="C24" s="44" t="s">
        <v>1062</v>
      </c>
      <c r="D24" s="16"/>
      <c r="E24" s="16" t="s">
        <v>1055</v>
      </c>
      <c r="F24" s="45" t="s">
        <v>888</v>
      </c>
      <c r="G24" s="45" t="s">
        <v>37</v>
      </c>
      <c r="H24" s="21">
        <v>543</v>
      </c>
      <c r="I24" s="21">
        <v>1629</v>
      </c>
      <c r="J24" s="55"/>
    </row>
    <row r="25" spans="1:10" x14ac:dyDescent="0.25">
      <c r="A25" s="57">
        <v>9</v>
      </c>
      <c r="B25" s="57">
        <f>SUM(B16:B24)</f>
        <v>34</v>
      </c>
      <c r="I25" s="60">
        <f>SUM(I16:I24)</f>
        <v>19270.599999999999</v>
      </c>
      <c r="J25" s="55"/>
    </row>
    <row r="26" spans="1:10" x14ac:dyDescent="0.25">
      <c r="J26" s="55"/>
    </row>
    <row r="27" spans="1:10" x14ac:dyDescent="0.25">
      <c r="A27" s="48" t="s">
        <v>1344</v>
      </c>
      <c r="B27" s="48" t="s">
        <v>1096</v>
      </c>
      <c r="H27" s="7"/>
      <c r="I27" s="10"/>
      <c r="J27" s="58"/>
    </row>
    <row r="28" spans="1:10" ht="26.25" x14ac:dyDescent="0.4">
      <c r="A28" s="50">
        <f>+A25</f>
        <v>9</v>
      </c>
      <c r="B28" s="50">
        <f>+B25</f>
        <v>34</v>
      </c>
      <c r="C28" s="59" t="s">
        <v>1098</v>
      </c>
      <c r="D28" s="55"/>
      <c r="E28" s="55"/>
      <c r="F28" s="55"/>
      <c r="G28" s="55"/>
      <c r="H28" s="55"/>
      <c r="I28" s="58"/>
      <c r="J28" s="58"/>
    </row>
    <row r="30" spans="1:10" x14ac:dyDescent="0.25">
      <c r="E30" s="48" t="s">
        <v>1344</v>
      </c>
      <c r="F30" s="48" t="s">
        <v>1096</v>
      </c>
    </row>
    <row r="31" spans="1:10" ht="26.25" x14ac:dyDescent="0.4">
      <c r="E31" s="50">
        <f>+A12+A28</f>
        <v>14</v>
      </c>
      <c r="F31" s="50">
        <f>+B12+B28</f>
        <v>49</v>
      </c>
      <c r="G31" s="68" t="s">
        <v>9</v>
      </c>
      <c r="H31" s="74">
        <f>+I9+I25</f>
        <v>37216.6</v>
      </c>
    </row>
    <row r="33" spans="1:10" ht="27.75" x14ac:dyDescent="0.4">
      <c r="A33" s="275" t="s">
        <v>1104</v>
      </c>
      <c r="B33" s="275"/>
      <c r="C33" s="275"/>
      <c r="D33" s="275"/>
      <c r="E33" s="275"/>
      <c r="F33" s="275"/>
      <c r="G33" s="275"/>
      <c r="H33" s="275"/>
      <c r="I33" s="275"/>
      <c r="J33" s="275"/>
    </row>
    <row r="34" spans="1:10" ht="27.75" x14ac:dyDescent="0.4">
      <c r="A34" s="276" t="s">
        <v>21</v>
      </c>
      <c r="B34" s="276"/>
      <c r="C34" s="276"/>
      <c r="D34" s="276"/>
      <c r="E34" s="276"/>
      <c r="F34" s="276"/>
      <c r="G34" s="276"/>
      <c r="H34" s="276"/>
      <c r="I34" s="61"/>
      <c r="J34" s="61"/>
    </row>
    <row r="35" spans="1:10" x14ac:dyDescent="0.25">
      <c r="A35" s="65" t="s">
        <v>1100</v>
      </c>
      <c r="B35" s="65" t="s">
        <v>2</v>
      </c>
      <c r="C35" s="72" t="s">
        <v>1101</v>
      </c>
      <c r="D35" s="65" t="s">
        <v>4</v>
      </c>
      <c r="E35" s="65" t="s">
        <v>5</v>
      </c>
      <c r="F35" s="65" t="s">
        <v>6</v>
      </c>
      <c r="G35" s="65" t="s">
        <v>1102</v>
      </c>
      <c r="H35" s="65" t="s">
        <v>9</v>
      </c>
      <c r="I35" s="63"/>
      <c r="J35" s="63"/>
    </row>
    <row r="36" spans="1:10" x14ac:dyDescent="0.25">
      <c r="A36" t="s">
        <v>1150</v>
      </c>
      <c r="B36" s="56">
        <v>1</v>
      </c>
      <c r="C36" t="s">
        <v>2737</v>
      </c>
      <c r="D36" t="s">
        <v>2738</v>
      </c>
      <c r="E36" t="s">
        <v>1280</v>
      </c>
      <c r="F36">
        <v>2018</v>
      </c>
      <c r="G36" t="s">
        <v>44</v>
      </c>
      <c r="H36" s="6">
        <v>249</v>
      </c>
      <c r="J36" s="63"/>
    </row>
    <row r="37" spans="1:10" x14ac:dyDescent="0.25">
      <c r="A37" t="s">
        <v>1150</v>
      </c>
      <c r="B37" s="56">
        <v>5</v>
      </c>
      <c r="C37" t="s">
        <v>2739</v>
      </c>
      <c r="D37" t="s">
        <v>2738</v>
      </c>
      <c r="E37" t="s">
        <v>1280</v>
      </c>
      <c r="F37">
        <v>2018</v>
      </c>
      <c r="G37" t="s">
        <v>44</v>
      </c>
      <c r="H37" s="6">
        <v>1245</v>
      </c>
      <c r="J37" s="63"/>
    </row>
    <row r="38" spans="1:10" x14ac:dyDescent="0.25">
      <c r="A38" t="s">
        <v>1150</v>
      </c>
      <c r="B38" s="56">
        <v>3</v>
      </c>
      <c r="C38" t="s">
        <v>2740</v>
      </c>
      <c r="D38" t="s">
        <v>2741</v>
      </c>
      <c r="E38" t="s">
        <v>952</v>
      </c>
      <c r="F38">
        <v>2019</v>
      </c>
      <c r="G38" t="s">
        <v>44</v>
      </c>
      <c r="H38" s="6">
        <v>1470</v>
      </c>
      <c r="J38" s="63"/>
    </row>
    <row r="39" spans="1:10" x14ac:dyDescent="0.25">
      <c r="A39" t="s">
        <v>1150</v>
      </c>
      <c r="B39" s="56">
        <v>10</v>
      </c>
      <c r="C39" t="s">
        <v>2742</v>
      </c>
      <c r="D39" t="s">
        <v>2744</v>
      </c>
      <c r="E39" t="s">
        <v>1280</v>
      </c>
      <c r="F39">
        <v>2015</v>
      </c>
      <c r="G39" t="s">
        <v>44</v>
      </c>
      <c r="H39" s="6">
        <v>3700</v>
      </c>
      <c r="J39" s="63"/>
    </row>
    <row r="40" spans="1:10" x14ac:dyDescent="0.25">
      <c r="A40" t="s">
        <v>1150</v>
      </c>
      <c r="B40" s="56">
        <v>3</v>
      </c>
      <c r="C40" t="s">
        <v>2743</v>
      </c>
      <c r="D40" t="s">
        <v>2745</v>
      </c>
      <c r="E40" t="s">
        <v>222</v>
      </c>
      <c r="F40" t="s">
        <v>888</v>
      </c>
      <c r="G40" t="s">
        <v>44</v>
      </c>
      <c r="H40" s="6">
        <v>1737</v>
      </c>
      <c r="I40" s="100">
        <f>+H36+H37+H38+H39+H40</f>
        <v>8401</v>
      </c>
      <c r="J40" s="63"/>
    </row>
    <row r="41" spans="1:10" x14ac:dyDescent="0.25">
      <c r="A41" t="s">
        <v>1371</v>
      </c>
      <c r="B41" s="56">
        <v>5</v>
      </c>
      <c r="C41" t="s">
        <v>1769</v>
      </c>
      <c r="D41" t="s">
        <v>1638</v>
      </c>
      <c r="G41" t="s">
        <v>44</v>
      </c>
      <c r="H41" s="6">
        <v>693</v>
      </c>
      <c r="I41" s="100">
        <f>+H41</f>
        <v>693</v>
      </c>
      <c r="J41" s="63"/>
    </row>
    <row r="42" spans="1:10" x14ac:dyDescent="0.25">
      <c r="A42" t="s">
        <v>1642</v>
      </c>
      <c r="B42" s="56">
        <v>5</v>
      </c>
      <c r="C42" t="s">
        <v>1715</v>
      </c>
      <c r="D42" t="s">
        <v>1723</v>
      </c>
      <c r="E42" t="s">
        <v>222</v>
      </c>
      <c r="G42" t="s">
        <v>44</v>
      </c>
      <c r="H42" s="6">
        <v>2550</v>
      </c>
      <c r="J42" s="63"/>
    </row>
    <row r="43" spans="1:10" x14ac:dyDescent="0.25">
      <c r="A43" t="s">
        <v>1642</v>
      </c>
      <c r="B43" s="56">
        <v>5</v>
      </c>
      <c r="C43" t="s">
        <v>1771</v>
      </c>
      <c r="D43" t="s">
        <v>1724</v>
      </c>
      <c r="E43" t="s">
        <v>222</v>
      </c>
      <c r="G43" t="s">
        <v>44</v>
      </c>
      <c r="H43" s="6">
        <v>2380</v>
      </c>
      <c r="I43" s="100">
        <f>+H42+H43</f>
        <v>4930</v>
      </c>
      <c r="J43" s="63"/>
    </row>
    <row r="44" spans="1:10" x14ac:dyDescent="0.25">
      <c r="A44" t="s">
        <v>1773</v>
      </c>
      <c r="B44" s="56">
        <v>2</v>
      </c>
      <c r="C44" t="s">
        <v>1774</v>
      </c>
      <c r="G44" t="s">
        <v>44</v>
      </c>
      <c r="H44" s="6">
        <v>544</v>
      </c>
      <c r="J44" s="63"/>
    </row>
    <row r="45" spans="1:10" x14ac:dyDescent="0.25">
      <c r="A45" t="s">
        <v>1773</v>
      </c>
      <c r="B45" s="56">
        <v>1</v>
      </c>
      <c r="C45" t="s">
        <v>1775</v>
      </c>
      <c r="G45" t="s">
        <v>44</v>
      </c>
      <c r="H45" s="6">
        <v>484.5</v>
      </c>
      <c r="J45" s="63"/>
    </row>
    <row r="46" spans="1:10" x14ac:dyDescent="0.25">
      <c r="A46" t="s">
        <v>1773</v>
      </c>
      <c r="B46" s="56">
        <v>2</v>
      </c>
      <c r="C46" t="s">
        <v>1776</v>
      </c>
      <c r="G46" t="s">
        <v>44</v>
      </c>
      <c r="H46" s="6">
        <v>637.5</v>
      </c>
      <c r="J46" s="63"/>
    </row>
    <row r="47" spans="1:10" x14ac:dyDescent="0.25">
      <c r="A47" t="s">
        <v>1773</v>
      </c>
      <c r="B47" s="56">
        <v>2</v>
      </c>
      <c r="C47" t="s">
        <v>1777</v>
      </c>
      <c r="G47" t="s">
        <v>44</v>
      </c>
      <c r="H47" s="6">
        <v>799</v>
      </c>
      <c r="J47" s="63"/>
    </row>
    <row r="48" spans="1:10" x14ac:dyDescent="0.25">
      <c r="A48" t="s">
        <v>1773</v>
      </c>
      <c r="B48" s="56">
        <v>2</v>
      </c>
      <c r="C48" t="s">
        <v>1778</v>
      </c>
      <c r="G48" t="s">
        <v>44</v>
      </c>
      <c r="H48" s="6">
        <v>433.5</v>
      </c>
      <c r="J48" s="63"/>
    </row>
    <row r="49" spans="1:10" x14ac:dyDescent="0.25">
      <c r="A49" t="s">
        <v>1773</v>
      </c>
      <c r="B49" s="56">
        <v>2</v>
      </c>
      <c r="C49" t="s">
        <v>1779</v>
      </c>
      <c r="G49" t="s">
        <v>44</v>
      </c>
      <c r="H49" s="6">
        <v>787.1</v>
      </c>
      <c r="J49" s="63"/>
    </row>
    <row r="50" spans="1:10" x14ac:dyDescent="0.25">
      <c r="A50" t="s">
        <v>1773</v>
      </c>
      <c r="B50" s="56">
        <v>2</v>
      </c>
      <c r="C50" t="s">
        <v>1780</v>
      </c>
      <c r="G50" t="s">
        <v>44</v>
      </c>
      <c r="H50" s="6">
        <v>433.5</v>
      </c>
      <c r="J50" s="63"/>
    </row>
    <row r="51" spans="1:10" x14ac:dyDescent="0.25">
      <c r="A51" t="s">
        <v>1773</v>
      </c>
      <c r="B51" s="56">
        <v>2</v>
      </c>
      <c r="C51" t="s">
        <v>1781</v>
      </c>
      <c r="G51" t="s">
        <v>44</v>
      </c>
      <c r="H51" s="6">
        <v>289</v>
      </c>
      <c r="I51" s="100">
        <f>+H44+H45+H46+H47+H48+H49+H50+H51</f>
        <v>4408.1000000000004</v>
      </c>
      <c r="J51" s="63"/>
    </row>
    <row r="52" spans="1:10" x14ac:dyDescent="0.25">
      <c r="A52" t="s">
        <v>729</v>
      </c>
      <c r="B52" s="56">
        <v>2</v>
      </c>
      <c r="C52" t="s">
        <v>1783</v>
      </c>
      <c r="G52" t="s">
        <v>44</v>
      </c>
      <c r="H52" s="6">
        <v>720</v>
      </c>
      <c r="J52" s="63"/>
    </row>
    <row r="53" spans="1:10" x14ac:dyDescent="0.25">
      <c r="A53" t="s">
        <v>729</v>
      </c>
      <c r="B53" s="56">
        <v>3</v>
      </c>
      <c r="C53" t="s">
        <v>1045</v>
      </c>
      <c r="G53" t="s">
        <v>44</v>
      </c>
      <c r="H53" s="6">
        <v>1680</v>
      </c>
      <c r="J53" s="63"/>
    </row>
    <row r="54" spans="1:10" x14ac:dyDescent="0.25">
      <c r="A54" t="s">
        <v>729</v>
      </c>
      <c r="B54" s="56">
        <v>5</v>
      </c>
      <c r="C54" t="s">
        <v>1784</v>
      </c>
      <c r="G54" t="s">
        <v>44</v>
      </c>
      <c r="H54" s="6">
        <v>1720</v>
      </c>
      <c r="I54" s="100">
        <f>+H52+H53+H54</f>
        <v>4120</v>
      </c>
      <c r="J54" s="63"/>
    </row>
    <row r="55" spans="1:10" x14ac:dyDescent="0.25">
      <c r="A55" t="s">
        <v>729</v>
      </c>
      <c r="B55" s="56">
        <v>3</v>
      </c>
      <c r="C55" t="s">
        <v>1770</v>
      </c>
      <c r="G55" t="s">
        <v>44</v>
      </c>
      <c r="H55" s="6">
        <v>1200</v>
      </c>
      <c r="J55" s="63"/>
    </row>
    <row r="56" spans="1:10" x14ac:dyDescent="0.25">
      <c r="A56" t="s">
        <v>729</v>
      </c>
      <c r="B56" s="56">
        <v>3</v>
      </c>
      <c r="C56" t="s">
        <v>1771</v>
      </c>
      <c r="G56" t="s">
        <v>44</v>
      </c>
      <c r="H56" s="6">
        <v>1152</v>
      </c>
      <c r="J56" s="63"/>
    </row>
    <row r="57" spans="1:10" x14ac:dyDescent="0.25">
      <c r="A57" t="s">
        <v>729</v>
      </c>
      <c r="B57" s="56">
        <v>3</v>
      </c>
      <c r="C57" t="s">
        <v>1772</v>
      </c>
      <c r="G57" t="s">
        <v>44</v>
      </c>
      <c r="H57" s="6">
        <v>1392</v>
      </c>
      <c r="I57" s="100">
        <f>+H55+H56+H57</f>
        <v>3744</v>
      </c>
      <c r="J57" s="63"/>
    </row>
    <row r="58" spans="1:10" x14ac:dyDescent="0.25">
      <c r="A58" t="s">
        <v>1371</v>
      </c>
      <c r="B58" s="56">
        <v>3</v>
      </c>
      <c r="C58" t="s">
        <v>1782</v>
      </c>
      <c r="F58" t="s">
        <v>1393</v>
      </c>
      <c r="G58" t="s">
        <v>44</v>
      </c>
      <c r="H58" s="6">
        <v>661.5</v>
      </c>
      <c r="I58" s="100">
        <f>+H58</f>
        <v>661.5</v>
      </c>
      <c r="J58" s="63"/>
    </row>
    <row r="59" spans="1:10" x14ac:dyDescent="0.25">
      <c r="A59" s="57">
        <v>27</v>
      </c>
      <c r="B59" s="57">
        <f>SUM(B36:B58)</f>
        <v>74</v>
      </c>
      <c r="H59" s="7">
        <f>SUM(H36:H58)</f>
        <v>26957.599999999999</v>
      </c>
      <c r="J59" s="63"/>
    </row>
    <row r="60" spans="1:10" x14ac:dyDescent="0.25">
      <c r="A60" s="62"/>
      <c r="B60" s="72"/>
      <c r="C60" s="63"/>
      <c r="D60" s="63"/>
      <c r="E60" s="63"/>
      <c r="F60" s="63"/>
      <c r="G60" s="63"/>
      <c r="H60" s="73"/>
      <c r="I60" s="63"/>
      <c r="J60" s="63"/>
    </row>
    <row r="61" spans="1:10" x14ac:dyDescent="0.25">
      <c r="A61" s="84"/>
      <c r="B61" s="56"/>
      <c r="H61" s="85"/>
    </row>
    <row r="63" spans="1:10" x14ac:dyDescent="0.25">
      <c r="A63" s="66"/>
      <c r="B63" s="66"/>
      <c r="C63" s="66"/>
      <c r="D63" s="66"/>
      <c r="E63" s="66"/>
      <c r="F63" s="66"/>
      <c r="G63" s="66"/>
      <c r="H63" s="66"/>
      <c r="I63" s="67"/>
      <c r="J63" s="67"/>
    </row>
    <row r="64" spans="1:10" x14ac:dyDescent="0.25">
      <c r="I64" s="10"/>
      <c r="J64" s="67"/>
    </row>
    <row r="65" spans="1:10" ht="21" x14ac:dyDescent="0.35">
      <c r="A65" s="48" t="s">
        <v>1344</v>
      </c>
      <c r="B65" s="48" t="s">
        <v>1096</v>
      </c>
      <c r="G65" s="68" t="s">
        <v>9</v>
      </c>
      <c r="H65" s="69">
        <f>+H59</f>
        <v>26957.599999999999</v>
      </c>
      <c r="I65" s="10"/>
      <c r="J65" s="67"/>
    </row>
    <row r="66" spans="1:10" ht="26.25" x14ac:dyDescent="0.4">
      <c r="A66" s="70">
        <f>+A59</f>
        <v>27</v>
      </c>
      <c r="B66" s="70">
        <f>+B59</f>
        <v>74</v>
      </c>
      <c r="C66" s="71" t="s">
        <v>1103</v>
      </c>
      <c r="D66" s="66"/>
      <c r="E66" s="66"/>
      <c r="F66" s="66"/>
      <c r="G66" s="66"/>
      <c r="H66" s="66"/>
      <c r="I66" s="67"/>
      <c r="J66" s="67"/>
    </row>
    <row r="67" spans="1:10" ht="15.75" thickBot="1" x14ac:dyDescent="0.3"/>
    <row r="68" spans="1:10" x14ac:dyDescent="0.25">
      <c r="E68" s="48" t="s">
        <v>1344</v>
      </c>
      <c r="F68" s="48" t="s">
        <v>1096</v>
      </c>
      <c r="I68" s="104" t="s">
        <v>1176</v>
      </c>
      <c r="J68" s="82"/>
    </row>
    <row r="69" spans="1:10" ht="27" thickBot="1" x14ac:dyDescent="0.45">
      <c r="E69" s="70">
        <f>+E31+A66</f>
        <v>41</v>
      </c>
      <c r="F69" s="70">
        <f>+F31+B66</f>
        <v>123</v>
      </c>
      <c r="G69" s="68" t="s">
        <v>1106</v>
      </c>
      <c r="H69" s="101">
        <f>+H31+H65</f>
        <v>64174.2</v>
      </c>
      <c r="I69" s="105">
        <v>80000</v>
      </c>
      <c r="J69" s="206"/>
    </row>
  </sheetData>
  <mergeCells count="4">
    <mergeCell ref="A2:I2"/>
    <mergeCell ref="A33:J33"/>
    <mergeCell ref="A34:H34"/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J54" sqref="J54"/>
    </sheetView>
  </sheetViews>
  <sheetFormatPr baseColWidth="10" defaultRowHeight="15" x14ac:dyDescent="0.25"/>
  <cols>
    <col min="1" max="2" width="11.28515625" customWidth="1"/>
    <col min="3" max="3" width="44.28515625" customWidth="1"/>
    <col min="4" max="4" width="32.42578125" customWidth="1"/>
    <col min="5" max="5" width="21.85546875" customWidth="1"/>
    <col min="7" max="7" width="17.7109375" customWidth="1"/>
    <col min="8" max="8" width="19.28515625" customWidth="1"/>
    <col min="9" max="9" width="19.7109375" customWidth="1"/>
    <col min="10" max="10" width="16.5703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22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460</v>
      </c>
      <c r="B4" s="15">
        <v>5</v>
      </c>
      <c r="C4" s="16" t="s">
        <v>417</v>
      </c>
      <c r="D4" s="16" t="s">
        <v>418</v>
      </c>
      <c r="E4" s="16">
        <v>0</v>
      </c>
      <c r="F4" s="16">
        <v>0</v>
      </c>
      <c r="G4" s="16">
        <v>0</v>
      </c>
      <c r="H4" s="21">
        <v>295.7</v>
      </c>
      <c r="I4" s="21">
        <f>+H4*B4</f>
        <v>1478.5</v>
      </c>
      <c r="J4" s="52"/>
    </row>
    <row r="5" spans="1:10" x14ac:dyDescent="0.25">
      <c r="A5" s="15">
        <v>461</v>
      </c>
      <c r="B5" s="15">
        <v>3</v>
      </c>
      <c r="C5" s="16" t="s">
        <v>419</v>
      </c>
      <c r="D5" s="16" t="s">
        <v>420</v>
      </c>
      <c r="E5" s="16" t="s">
        <v>71</v>
      </c>
      <c r="F5" s="16">
        <v>2013</v>
      </c>
      <c r="G5" s="16">
        <v>0</v>
      </c>
      <c r="H5" s="21">
        <v>340</v>
      </c>
      <c r="I5" s="21">
        <f t="shared" ref="I5:I12" si="0">+H5*B5</f>
        <v>1020</v>
      </c>
      <c r="J5" s="52"/>
    </row>
    <row r="6" spans="1:10" x14ac:dyDescent="0.25">
      <c r="A6" s="15">
        <v>462</v>
      </c>
      <c r="B6" s="15">
        <v>3</v>
      </c>
      <c r="C6" s="16" t="s">
        <v>421</v>
      </c>
      <c r="D6" s="16" t="s">
        <v>422</v>
      </c>
      <c r="E6" s="16" t="s">
        <v>423</v>
      </c>
      <c r="F6" s="16">
        <v>2008</v>
      </c>
      <c r="G6" s="16">
        <v>0</v>
      </c>
      <c r="H6" s="21">
        <v>290</v>
      </c>
      <c r="I6" s="21">
        <f t="shared" si="0"/>
        <v>870</v>
      </c>
      <c r="J6" s="52"/>
    </row>
    <row r="7" spans="1:10" x14ac:dyDescent="0.25">
      <c r="A7" s="15">
        <v>465</v>
      </c>
      <c r="B7" s="15">
        <v>3</v>
      </c>
      <c r="C7" s="16" t="s">
        <v>424</v>
      </c>
      <c r="D7" s="16">
        <v>0</v>
      </c>
      <c r="E7" s="16" t="s">
        <v>425</v>
      </c>
      <c r="F7" s="16">
        <v>2001</v>
      </c>
      <c r="G7" s="16">
        <v>0</v>
      </c>
      <c r="H7" s="21">
        <v>1455.2</v>
      </c>
      <c r="I7" s="21">
        <f t="shared" si="0"/>
        <v>4365.6000000000004</v>
      </c>
      <c r="J7" s="52"/>
    </row>
    <row r="8" spans="1:10" x14ac:dyDescent="0.25">
      <c r="A8" s="15">
        <v>470</v>
      </c>
      <c r="B8" s="15">
        <v>3</v>
      </c>
      <c r="C8" s="16" t="s">
        <v>426</v>
      </c>
      <c r="D8" s="16" t="s">
        <v>427</v>
      </c>
      <c r="E8" s="16" t="s">
        <v>428</v>
      </c>
      <c r="F8" s="16">
        <v>2016</v>
      </c>
      <c r="G8" s="16">
        <v>0</v>
      </c>
      <c r="H8" s="21">
        <v>170</v>
      </c>
      <c r="I8" s="21">
        <f t="shared" si="0"/>
        <v>510</v>
      </c>
      <c r="J8" s="52"/>
    </row>
    <row r="9" spans="1:10" x14ac:dyDescent="0.25">
      <c r="A9" s="15">
        <v>472</v>
      </c>
      <c r="B9" s="15">
        <v>3</v>
      </c>
      <c r="C9" s="16" t="s">
        <v>429</v>
      </c>
      <c r="D9" s="16" t="s">
        <v>430</v>
      </c>
      <c r="E9" s="16" t="s">
        <v>431</v>
      </c>
      <c r="F9" s="16">
        <v>2013</v>
      </c>
      <c r="G9" s="16">
        <v>0</v>
      </c>
      <c r="H9" s="21">
        <v>1203</v>
      </c>
      <c r="I9" s="21">
        <f t="shared" si="0"/>
        <v>3609</v>
      </c>
      <c r="J9" s="52"/>
    </row>
    <row r="10" spans="1:10" x14ac:dyDescent="0.25">
      <c r="A10" s="15">
        <v>473</v>
      </c>
      <c r="B10" s="15">
        <v>3</v>
      </c>
      <c r="C10" s="16" t="s">
        <v>432</v>
      </c>
      <c r="D10" s="16" t="s">
        <v>433</v>
      </c>
      <c r="E10" s="16">
        <v>0</v>
      </c>
      <c r="F10" s="16">
        <v>2012</v>
      </c>
      <c r="G10" s="16">
        <v>0</v>
      </c>
      <c r="H10" s="21">
        <v>368</v>
      </c>
      <c r="I10" s="21">
        <f t="shared" si="0"/>
        <v>1104</v>
      </c>
      <c r="J10" s="52"/>
    </row>
    <row r="11" spans="1:10" x14ac:dyDescent="0.25">
      <c r="A11" s="15">
        <v>474</v>
      </c>
      <c r="B11" s="15">
        <v>3</v>
      </c>
      <c r="C11" s="16" t="s">
        <v>434</v>
      </c>
      <c r="D11" s="16" t="s">
        <v>435</v>
      </c>
      <c r="E11" s="16" t="s">
        <v>436</v>
      </c>
      <c r="F11" s="16">
        <v>2001</v>
      </c>
      <c r="G11" s="16" t="s">
        <v>44</v>
      </c>
      <c r="H11" s="21">
        <v>1809.6</v>
      </c>
      <c r="I11" s="21">
        <f t="shared" si="0"/>
        <v>5428.7999999999993</v>
      </c>
      <c r="J11" s="52"/>
    </row>
    <row r="12" spans="1:10" x14ac:dyDescent="0.25">
      <c r="A12" s="15">
        <v>475</v>
      </c>
      <c r="B12" s="15">
        <v>3</v>
      </c>
      <c r="C12" s="16" t="s">
        <v>437</v>
      </c>
      <c r="D12" s="16" t="s">
        <v>438</v>
      </c>
      <c r="E12" s="16" t="s">
        <v>439</v>
      </c>
      <c r="F12" s="16">
        <v>2009</v>
      </c>
      <c r="G12" s="16" t="s">
        <v>44</v>
      </c>
      <c r="H12" s="21">
        <v>2074</v>
      </c>
      <c r="I12" s="21">
        <f t="shared" si="0"/>
        <v>6222</v>
      </c>
      <c r="J12" s="52"/>
    </row>
    <row r="13" spans="1:10" x14ac:dyDescent="0.25">
      <c r="A13" s="57">
        <v>9</v>
      </c>
      <c r="B13" s="57">
        <f>SUM(B4:B12)</f>
        <v>29</v>
      </c>
      <c r="H13" s="6"/>
      <c r="I13" s="7">
        <f>SUM(I4:I12)</f>
        <v>24607.9</v>
      </c>
      <c r="J13" s="52"/>
    </row>
    <row r="14" spans="1:10" x14ac:dyDescent="0.25">
      <c r="A14" s="57"/>
      <c r="B14" s="57"/>
      <c r="H14" s="6"/>
      <c r="I14" s="7"/>
      <c r="J14" s="52"/>
    </row>
    <row r="15" spans="1:10" x14ac:dyDescent="0.25">
      <c r="A15" s="48" t="s">
        <v>1344</v>
      </c>
      <c r="B15" s="48" t="s">
        <v>1096</v>
      </c>
      <c r="I15" s="10"/>
      <c r="J15" s="49"/>
    </row>
    <row r="16" spans="1:10" ht="26.25" x14ac:dyDescent="0.4">
      <c r="A16" s="50">
        <f>+A13</f>
        <v>9</v>
      </c>
      <c r="B16" s="50">
        <f>+B13</f>
        <v>29</v>
      </c>
      <c r="C16" s="51" t="s">
        <v>1108</v>
      </c>
      <c r="D16" s="52"/>
      <c r="E16" s="52"/>
      <c r="F16" s="52"/>
      <c r="G16" s="52"/>
      <c r="H16" s="52"/>
      <c r="I16" s="49"/>
      <c r="J16" s="49"/>
    </row>
    <row r="17" spans="1:10" x14ac:dyDescent="0.25">
      <c r="A17" s="57"/>
      <c r="B17" s="57"/>
      <c r="H17" s="6"/>
      <c r="I17" s="7"/>
    </row>
    <row r="18" spans="1:10" x14ac:dyDescent="0.25">
      <c r="A18" s="57"/>
      <c r="B18" s="57"/>
      <c r="H18" s="6"/>
      <c r="I18" s="7"/>
    </row>
    <row r="19" spans="1:10" x14ac:dyDescent="0.25">
      <c r="A19" s="55" t="s">
        <v>1105</v>
      </c>
      <c r="B19" s="55" t="s">
        <v>2</v>
      </c>
      <c r="C19" s="55" t="s">
        <v>1101</v>
      </c>
      <c r="D19" s="55" t="s">
        <v>4</v>
      </c>
      <c r="E19" s="55" t="s">
        <v>5</v>
      </c>
      <c r="F19" s="55" t="s">
        <v>6</v>
      </c>
      <c r="G19" s="55" t="s">
        <v>1102</v>
      </c>
      <c r="H19" s="55" t="s">
        <v>9</v>
      </c>
      <c r="I19" s="58"/>
      <c r="J19" s="58"/>
    </row>
    <row r="20" spans="1:10" x14ac:dyDescent="0.25">
      <c r="A20" s="15">
        <v>39</v>
      </c>
      <c r="B20" s="15">
        <v>4</v>
      </c>
      <c r="C20" s="16" t="s">
        <v>812</v>
      </c>
      <c r="D20" s="24" t="s">
        <v>813</v>
      </c>
      <c r="E20" s="24" t="s">
        <v>155</v>
      </c>
      <c r="F20" s="36" t="s">
        <v>814</v>
      </c>
      <c r="G20" s="37" t="s">
        <v>631</v>
      </c>
      <c r="H20" s="21">
        <v>226</v>
      </c>
      <c r="I20" s="21">
        <v>452</v>
      </c>
      <c r="J20" s="55"/>
    </row>
    <row r="21" spans="1:10" x14ac:dyDescent="0.25">
      <c r="A21" s="15">
        <v>41</v>
      </c>
      <c r="B21" s="15">
        <v>5</v>
      </c>
      <c r="C21" s="16" t="s">
        <v>815</v>
      </c>
      <c r="D21" s="24" t="s">
        <v>816</v>
      </c>
      <c r="E21" s="24" t="s">
        <v>817</v>
      </c>
      <c r="F21" s="36">
        <v>2008</v>
      </c>
      <c r="G21" s="37" t="s">
        <v>632</v>
      </c>
      <c r="H21" s="21">
        <v>653</v>
      </c>
      <c r="I21" s="21">
        <v>3265</v>
      </c>
      <c r="J21" s="55"/>
    </row>
    <row r="22" spans="1:10" x14ac:dyDescent="0.25">
      <c r="A22" s="15">
        <v>43</v>
      </c>
      <c r="B22" s="15">
        <v>5</v>
      </c>
      <c r="C22" s="16" t="s">
        <v>818</v>
      </c>
      <c r="D22" s="24" t="s">
        <v>819</v>
      </c>
      <c r="E22" s="24" t="s">
        <v>820</v>
      </c>
      <c r="F22" s="36">
        <v>2005</v>
      </c>
      <c r="G22" s="37" t="s">
        <v>632</v>
      </c>
      <c r="H22" s="21">
        <v>708</v>
      </c>
      <c r="I22" s="21">
        <v>3540</v>
      </c>
      <c r="J22" s="55"/>
    </row>
    <row r="23" spans="1:10" x14ac:dyDescent="0.25">
      <c r="A23" s="15">
        <v>44</v>
      </c>
      <c r="B23" s="15">
        <v>5</v>
      </c>
      <c r="C23" s="16" t="s">
        <v>821</v>
      </c>
      <c r="D23" s="24" t="s">
        <v>822</v>
      </c>
      <c r="E23" s="24" t="s">
        <v>823</v>
      </c>
      <c r="F23" s="36">
        <v>2011</v>
      </c>
      <c r="G23" s="37" t="s">
        <v>632</v>
      </c>
      <c r="H23" s="21">
        <v>708</v>
      </c>
      <c r="I23" s="21">
        <v>3540</v>
      </c>
      <c r="J23" s="55"/>
    </row>
    <row r="24" spans="1:10" x14ac:dyDescent="0.25">
      <c r="A24" s="15">
        <v>50</v>
      </c>
      <c r="B24" s="15">
        <v>5</v>
      </c>
      <c r="C24" s="16" t="s">
        <v>824</v>
      </c>
      <c r="D24" s="24" t="s">
        <v>825</v>
      </c>
      <c r="E24" s="24" t="s">
        <v>826</v>
      </c>
      <c r="F24" s="36">
        <v>2005</v>
      </c>
      <c r="G24" s="37" t="s">
        <v>632</v>
      </c>
      <c r="H24" s="21">
        <v>118</v>
      </c>
      <c r="I24" s="21">
        <v>590</v>
      </c>
      <c r="J24" s="55"/>
    </row>
    <row r="25" spans="1:10" x14ac:dyDescent="0.25">
      <c r="A25" s="15">
        <v>54</v>
      </c>
      <c r="B25" s="15">
        <v>3</v>
      </c>
      <c r="C25" s="16" t="s">
        <v>827</v>
      </c>
      <c r="D25" s="16" t="s">
        <v>828</v>
      </c>
      <c r="E25" s="16" t="s">
        <v>829</v>
      </c>
      <c r="F25" s="15">
        <v>2010</v>
      </c>
      <c r="G25" s="37" t="s">
        <v>632</v>
      </c>
      <c r="H25" s="21">
        <v>821</v>
      </c>
      <c r="I25" s="21">
        <v>2463</v>
      </c>
      <c r="J25" s="55"/>
    </row>
    <row r="26" spans="1:10" x14ac:dyDescent="0.25">
      <c r="A26" s="15">
        <v>56</v>
      </c>
      <c r="B26" s="15">
        <v>3</v>
      </c>
      <c r="C26" s="16" t="s">
        <v>830</v>
      </c>
      <c r="D26" s="34"/>
      <c r="E26" s="24"/>
      <c r="F26" s="36"/>
      <c r="G26" s="37" t="s">
        <v>632</v>
      </c>
      <c r="H26" s="21">
        <v>4146</v>
      </c>
      <c r="I26" s="21">
        <v>12438</v>
      </c>
      <c r="J26" s="55"/>
    </row>
    <row r="27" spans="1:10" x14ac:dyDescent="0.25">
      <c r="A27" s="15">
        <v>57</v>
      </c>
      <c r="B27" s="15">
        <v>3</v>
      </c>
      <c r="C27" s="16" t="s">
        <v>831</v>
      </c>
      <c r="D27" s="34" t="s">
        <v>832</v>
      </c>
      <c r="E27" s="24" t="s">
        <v>833</v>
      </c>
      <c r="F27" s="36">
        <v>2008</v>
      </c>
      <c r="G27" s="37" t="s">
        <v>632</v>
      </c>
      <c r="H27" s="21">
        <v>2334</v>
      </c>
      <c r="I27" s="21">
        <v>7002</v>
      </c>
      <c r="J27" s="55"/>
    </row>
    <row r="28" spans="1:10" x14ac:dyDescent="0.25">
      <c r="A28" s="15">
        <v>58</v>
      </c>
      <c r="B28" s="37">
        <v>3</v>
      </c>
      <c r="C28" s="24" t="s">
        <v>834</v>
      </c>
      <c r="D28" s="34" t="s">
        <v>835</v>
      </c>
      <c r="E28" s="24" t="s">
        <v>96</v>
      </c>
      <c r="F28" s="36">
        <v>2013</v>
      </c>
      <c r="G28" s="37" t="s">
        <v>632</v>
      </c>
      <c r="H28" s="21">
        <v>525.75</v>
      </c>
      <c r="I28" s="21">
        <v>1577.25</v>
      </c>
      <c r="J28" s="55"/>
    </row>
    <row r="29" spans="1:10" x14ac:dyDescent="0.25">
      <c r="A29" s="15">
        <v>60</v>
      </c>
      <c r="B29" s="37">
        <v>3</v>
      </c>
      <c r="C29" s="24" t="s">
        <v>836</v>
      </c>
      <c r="D29" s="34" t="s">
        <v>837</v>
      </c>
      <c r="E29" s="24" t="s">
        <v>838</v>
      </c>
      <c r="F29" s="36">
        <v>2015</v>
      </c>
      <c r="G29" s="37" t="s">
        <v>632</v>
      </c>
      <c r="H29" s="21">
        <v>2413</v>
      </c>
      <c r="I29" s="21">
        <v>7239</v>
      </c>
      <c r="J29" s="55"/>
    </row>
    <row r="30" spans="1:10" x14ac:dyDescent="0.25">
      <c r="A30" s="15">
        <v>61</v>
      </c>
      <c r="B30" s="15">
        <v>3</v>
      </c>
      <c r="C30" s="16" t="s">
        <v>839</v>
      </c>
      <c r="D30" s="34" t="s">
        <v>840</v>
      </c>
      <c r="E30" s="24"/>
      <c r="F30" s="36">
        <v>2014</v>
      </c>
      <c r="G30" s="37" t="s">
        <v>632</v>
      </c>
      <c r="H30" s="21">
        <v>791</v>
      </c>
      <c r="I30" s="21">
        <v>2373</v>
      </c>
      <c r="J30" s="55"/>
    </row>
    <row r="31" spans="1:10" x14ac:dyDescent="0.25">
      <c r="A31" s="89">
        <v>11</v>
      </c>
      <c r="B31" s="57">
        <f>SUM(B20:B30)</f>
        <v>42</v>
      </c>
      <c r="I31" s="60">
        <f>SUM(I20:I30)</f>
        <v>44479.25</v>
      </c>
      <c r="J31" s="55"/>
    </row>
    <row r="32" spans="1:10" x14ac:dyDescent="0.25">
      <c r="J32" s="55"/>
    </row>
    <row r="33" spans="1:10" x14ac:dyDescent="0.25">
      <c r="A33" s="48" t="s">
        <v>1344</v>
      </c>
      <c r="B33" s="48" t="s">
        <v>1096</v>
      </c>
      <c r="H33" s="7"/>
      <c r="I33" s="10"/>
      <c r="J33" s="58"/>
    </row>
    <row r="34" spans="1:10" ht="26.25" x14ac:dyDescent="0.4">
      <c r="A34" s="50">
        <f>+A31</f>
        <v>11</v>
      </c>
      <c r="B34" s="50">
        <f>+B31</f>
        <v>42</v>
      </c>
      <c r="C34" s="59" t="s">
        <v>1098</v>
      </c>
      <c r="D34" s="55"/>
      <c r="E34" s="55"/>
      <c r="F34" s="55"/>
      <c r="G34" s="55"/>
      <c r="H34" s="55"/>
      <c r="I34" s="58"/>
      <c r="J34" s="58"/>
    </row>
    <row r="36" spans="1:10" x14ac:dyDescent="0.25">
      <c r="E36" s="48" t="s">
        <v>1344</v>
      </c>
      <c r="F36" s="48" t="s">
        <v>1096</v>
      </c>
    </row>
    <row r="37" spans="1:10" ht="26.25" x14ac:dyDescent="0.4">
      <c r="E37" s="50">
        <f>+A16+A34</f>
        <v>20</v>
      </c>
      <c r="F37" s="50">
        <f>+B16+B34</f>
        <v>71</v>
      </c>
      <c r="G37" s="68" t="s">
        <v>9</v>
      </c>
      <c r="H37" s="74">
        <f>+I13+I31</f>
        <v>69087.149999999994</v>
      </c>
    </row>
    <row r="39" spans="1:10" ht="27.75" x14ac:dyDescent="0.4">
      <c r="A39" s="275" t="s">
        <v>1104</v>
      </c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27.75" x14ac:dyDescent="0.4">
      <c r="A40" s="276" t="s">
        <v>21</v>
      </c>
      <c r="B40" s="276"/>
      <c r="C40" s="276"/>
      <c r="D40" s="276"/>
      <c r="E40" s="276"/>
      <c r="F40" s="276"/>
      <c r="G40" s="276"/>
      <c r="H40" s="276"/>
      <c r="I40" s="61"/>
      <c r="J40" s="61"/>
    </row>
    <row r="41" spans="1:10" x14ac:dyDescent="0.25">
      <c r="A41" s="65" t="s">
        <v>1100</v>
      </c>
      <c r="B41" s="65" t="s">
        <v>2</v>
      </c>
      <c r="C41" s="72" t="s">
        <v>1101</v>
      </c>
      <c r="D41" s="65" t="s">
        <v>4</v>
      </c>
      <c r="E41" s="65" t="s">
        <v>5</v>
      </c>
      <c r="F41" s="65" t="s">
        <v>6</v>
      </c>
      <c r="G41" s="65" t="s">
        <v>1102</v>
      </c>
      <c r="H41" s="65" t="s">
        <v>9</v>
      </c>
      <c r="I41" s="63"/>
      <c r="J41" s="63"/>
    </row>
    <row r="42" spans="1:10" x14ac:dyDescent="0.25">
      <c r="A42" t="s">
        <v>1150</v>
      </c>
      <c r="B42">
        <v>3</v>
      </c>
      <c r="C42" t="s">
        <v>1171</v>
      </c>
      <c r="D42" t="s">
        <v>1177</v>
      </c>
      <c r="E42" t="s">
        <v>1178</v>
      </c>
      <c r="F42">
        <v>2010</v>
      </c>
      <c r="G42" t="s">
        <v>44</v>
      </c>
      <c r="H42" s="6">
        <v>2997</v>
      </c>
      <c r="J42" s="63"/>
    </row>
    <row r="43" spans="1:10" x14ac:dyDescent="0.25">
      <c r="H43" s="7">
        <f>SUM(H42:H42)</f>
        <v>2997</v>
      </c>
      <c r="J43" s="63"/>
    </row>
    <row r="44" spans="1:10" x14ac:dyDescent="0.25">
      <c r="A44">
        <v>5</v>
      </c>
      <c r="B44">
        <f>SUM(B42:B43)</f>
        <v>3</v>
      </c>
      <c r="J44" s="63"/>
    </row>
    <row r="45" spans="1:10" x14ac:dyDescent="0.25">
      <c r="A45" s="62"/>
      <c r="B45" s="72"/>
      <c r="C45" s="63"/>
      <c r="D45" s="63"/>
      <c r="E45" s="63"/>
      <c r="F45" s="63"/>
      <c r="G45" s="63"/>
      <c r="H45" s="73"/>
      <c r="I45" s="63"/>
      <c r="J45" s="63"/>
    </row>
    <row r="46" spans="1:10" x14ac:dyDescent="0.25">
      <c r="A46" s="84"/>
      <c r="B46" s="56"/>
      <c r="H46" s="85"/>
    </row>
    <row r="48" spans="1:10" x14ac:dyDescent="0.25">
      <c r="A48" s="66"/>
      <c r="B48" s="66"/>
      <c r="C48" s="66"/>
      <c r="D48" s="66"/>
      <c r="E48" s="66"/>
      <c r="F48" s="66"/>
      <c r="G48" s="66"/>
      <c r="H48" s="66"/>
      <c r="I48" s="67"/>
      <c r="J48" s="67"/>
    </row>
    <row r="49" spans="1:10" x14ac:dyDescent="0.25">
      <c r="I49" s="10"/>
      <c r="J49" s="67"/>
    </row>
    <row r="50" spans="1:10" ht="21" x14ac:dyDescent="0.35">
      <c r="A50" s="48" t="s">
        <v>1344</v>
      </c>
      <c r="B50" s="48" t="s">
        <v>1096</v>
      </c>
      <c r="G50" s="68" t="s">
        <v>9</v>
      </c>
      <c r="H50" s="69">
        <f>+H43</f>
        <v>2997</v>
      </c>
      <c r="I50" s="10"/>
      <c r="J50" s="67"/>
    </row>
    <row r="51" spans="1:10" ht="26.25" x14ac:dyDescent="0.4">
      <c r="A51" s="70">
        <f>+A44</f>
        <v>5</v>
      </c>
      <c r="B51" s="70">
        <f>+B44</f>
        <v>3</v>
      </c>
      <c r="C51" s="71" t="s">
        <v>1103</v>
      </c>
      <c r="D51" s="66"/>
      <c r="E51" s="66"/>
      <c r="F51" s="66"/>
      <c r="G51" s="66"/>
      <c r="H51" s="66"/>
      <c r="I51" s="67"/>
      <c r="J51" s="67"/>
    </row>
    <row r="52" spans="1:10" ht="15.75" thickBot="1" x14ac:dyDescent="0.3"/>
    <row r="53" spans="1:10" x14ac:dyDescent="0.25">
      <c r="E53" s="48" t="s">
        <v>1344</v>
      </c>
      <c r="F53" s="48" t="s">
        <v>1096</v>
      </c>
      <c r="I53" s="104" t="s">
        <v>1176</v>
      </c>
      <c r="J53" s="82"/>
    </row>
    <row r="54" spans="1:10" ht="27" thickBot="1" x14ac:dyDescent="0.45">
      <c r="E54" s="70">
        <f>+E37+A51</f>
        <v>25</v>
      </c>
      <c r="F54" s="70">
        <f>+F37+B51</f>
        <v>74</v>
      </c>
      <c r="G54" s="68" t="s">
        <v>1106</v>
      </c>
      <c r="H54" s="101">
        <f>+H37+H50</f>
        <v>72084.149999999994</v>
      </c>
      <c r="I54" s="105">
        <v>85000</v>
      </c>
      <c r="J54" s="114"/>
    </row>
  </sheetData>
  <mergeCells count="4">
    <mergeCell ref="A2:I2"/>
    <mergeCell ref="A39:J39"/>
    <mergeCell ref="A40:H40"/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selection activeCell="I93" sqref="I93:I94"/>
    </sheetView>
  </sheetViews>
  <sheetFormatPr baseColWidth="10" defaultRowHeight="15" x14ac:dyDescent="0.25"/>
  <cols>
    <col min="1" max="1" width="27.5703125" customWidth="1"/>
    <col min="2" max="2" width="12.140625" customWidth="1"/>
    <col min="3" max="3" width="49" customWidth="1"/>
    <col min="4" max="4" width="30.7109375" customWidth="1"/>
    <col min="5" max="5" width="14" customWidth="1"/>
    <col min="7" max="7" width="17" customWidth="1"/>
    <col min="8" max="8" width="18.42578125" customWidth="1"/>
    <col min="9" max="9" width="20.28515625" customWidth="1"/>
    <col min="10" max="10" width="22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23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483</v>
      </c>
      <c r="B4" s="15">
        <v>5</v>
      </c>
      <c r="C4" s="16" t="s">
        <v>440</v>
      </c>
      <c r="D4" s="16" t="s">
        <v>441</v>
      </c>
      <c r="E4" s="16">
        <v>0</v>
      </c>
      <c r="F4" s="16">
        <v>0</v>
      </c>
      <c r="G4" s="16" t="s">
        <v>44</v>
      </c>
      <c r="H4" s="21">
        <v>81.428571428571431</v>
      </c>
      <c r="I4" s="21">
        <f>+H4*B4</f>
        <v>407.14285714285717</v>
      </c>
      <c r="J4" s="52"/>
    </row>
    <row r="5" spans="1:10" x14ac:dyDescent="0.25">
      <c r="A5" s="15">
        <v>490</v>
      </c>
      <c r="B5" s="15">
        <v>5</v>
      </c>
      <c r="C5" s="16" t="s">
        <v>442</v>
      </c>
      <c r="D5" s="16" t="s">
        <v>443</v>
      </c>
      <c r="E5" s="16" t="s">
        <v>444</v>
      </c>
      <c r="F5" s="16">
        <v>2013</v>
      </c>
      <c r="G5" s="16" t="s">
        <v>37</v>
      </c>
      <c r="H5" s="21">
        <v>1200</v>
      </c>
      <c r="I5" s="21">
        <f>+H5*B5</f>
        <v>6000</v>
      </c>
      <c r="J5" s="52"/>
    </row>
    <row r="6" spans="1:10" x14ac:dyDescent="0.25">
      <c r="A6" s="57">
        <v>2</v>
      </c>
      <c r="B6" s="57">
        <f>SUM(B4:B5)</f>
        <v>10</v>
      </c>
      <c r="H6" s="6"/>
      <c r="I6" s="7">
        <f>SUM(I4:I5)</f>
        <v>6407.1428571428569</v>
      </c>
      <c r="J6" s="52"/>
    </row>
    <row r="7" spans="1:10" x14ac:dyDescent="0.25">
      <c r="A7" s="56"/>
      <c r="B7" s="57"/>
      <c r="H7" s="6"/>
      <c r="I7" s="7"/>
      <c r="J7" s="52"/>
    </row>
    <row r="8" spans="1:10" x14ac:dyDescent="0.25">
      <c r="A8" s="48" t="s">
        <v>1344</v>
      </c>
      <c r="B8" s="48" t="s">
        <v>1096</v>
      </c>
      <c r="I8" s="10"/>
      <c r="J8" s="49"/>
    </row>
    <row r="9" spans="1:10" ht="26.25" x14ac:dyDescent="0.4">
      <c r="A9" s="50">
        <f>+A6</f>
        <v>2</v>
      </c>
      <c r="B9" s="50">
        <f>+B6</f>
        <v>10</v>
      </c>
      <c r="C9" s="51" t="s">
        <v>1097</v>
      </c>
      <c r="D9" s="52"/>
      <c r="E9" s="52"/>
      <c r="F9" s="52"/>
      <c r="G9" s="52"/>
      <c r="H9" s="52"/>
      <c r="I9" s="49"/>
      <c r="J9" s="49"/>
    </row>
    <row r="11" spans="1:10" x14ac:dyDescent="0.25">
      <c r="A11" s="55" t="s">
        <v>1105</v>
      </c>
      <c r="B11" s="55" t="s">
        <v>2</v>
      </c>
      <c r="C11" s="55" t="s">
        <v>1101</v>
      </c>
      <c r="D11" s="55" t="s">
        <v>4</v>
      </c>
      <c r="E11" s="55" t="s">
        <v>5</v>
      </c>
      <c r="F11" s="55" t="s">
        <v>6</v>
      </c>
      <c r="G11" s="55" t="s">
        <v>1102</v>
      </c>
      <c r="H11" s="55" t="s">
        <v>9</v>
      </c>
      <c r="I11" s="58"/>
      <c r="J11" s="58"/>
    </row>
    <row r="12" spans="1:10" x14ac:dyDescent="0.25">
      <c r="A12" s="15">
        <v>63</v>
      </c>
      <c r="B12" s="15">
        <v>5</v>
      </c>
      <c r="C12" s="16" t="s">
        <v>633</v>
      </c>
      <c r="D12" s="17" t="s">
        <v>634</v>
      </c>
      <c r="E12" s="18" t="s">
        <v>635</v>
      </c>
      <c r="F12" s="19">
        <v>2017</v>
      </c>
      <c r="G12" s="20" t="s">
        <v>632</v>
      </c>
      <c r="H12" s="21">
        <v>202</v>
      </c>
      <c r="I12" s="21">
        <v>1010</v>
      </c>
      <c r="J12" s="55"/>
    </row>
    <row r="13" spans="1:10" x14ac:dyDescent="0.25">
      <c r="A13" s="15">
        <v>67</v>
      </c>
      <c r="B13" s="15">
        <v>5</v>
      </c>
      <c r="C13" s="16" t="s">
        <v>636</v>
      </c>
      <c r="D13" s="22" t="s">
        <v>637</v>
      </c>
      <c r="E13" s="18" t="s">
        <v>638</v>
      </c>
      <c r="F13" s="19">
        <v>2016</v>
      </c>
      <c r="G13" s="20" t="s">
        <v>632</v>
      </c>
      <c r="H13" s="21">
        <v>97</v>
      </c>
      <c r="I13" s="21">
        <v>485</v>
      </c>
      <c r="J13" s="55"/>
    </row>
    <row r="14" spans="1:10" x14ac:dyDescent="0.25">
      <c r="A14" s="15">
        <v>68</v>
      </c>
      <c r="B14" s="15">
        <v>10</v>
      </c>
      <c r="C14" s="16" t="s">
        <v>639</v>
      </c>
      <c r="D14" s="13" t="s">
        <v>640</v>
      </c>
      <c r="E14" s="18" t="s">
        <v>641</v>
      </c>
      <c r="F14" s="20" t="s">
        <v>642</v>
      </c>
      <c r="G14" s="20" t="s">
        <v>632</v>
      </c>
      <c r="H14" s="21">
        <v>253</v>
      </c>
      <c r="I14" s="21">
        <v>2530</v>
      </c>
      <c r="J14" s="55"/>
    </row>
    <row r="15" spans="1:10" x14ac:dyDescent="0.25">
      <c r="A15" s="15">
        <v>69</v>
      </c>
      <c r="B15" s="15">
        <v>5</v>
      </c>
      <c r="C15" s="16" t="s">
        <v>643</v>
      </c>
      <c r="D15" s="23" t="s">
        <v>644</v>
      </c>
      <c r="E15" s="18" t="s">
        <v>645</v>
      </c>
      <c r="F15" s="19">
        <v>2018</v>
      </c>
      <c r="G15" s="20" t="s">
        <v>632</v>
      </c>
      <c r="H15" s="21">
        <v>280</v>
      </c>
      <c r="I15" s="21">
        <v>1400</v>
      </c>
      <c r="J15" s="55"/>
    </row>
    <row r="16" spans="1:10" x14ac:dyDescent="0.25">
      <c r="A16" s="15">
        <v>70</v>
      </c>
      <c r="B16" s="15">
        <v>3</v>
      </c>
      <c r="C16" s="16" t="s">
        <v>646</v>
      </c>
      <c r="D16" s="18" t="s">
        <v>647</v>
      </c>
      <c r="E16" s="18" t="s">
        <v>648</v>
      </c>
      <c r="F16" s="20">
        <v>2018</v>
      </c>
      <c r="G16" s="20" t="s">
        <v>632</v>
      </c>
      <c r="H16" s="21">
        <v>250</v>
      </c>
      <c r="I16" s="21">
        <v>750</v>
      </c>
      <c r="J16" s="55"/>
    </row>
    <row r="17" spans="1:10" x14ac:dyDescent="0.25">
      <c r="A17" s="15">
        <v>71</v>
      </c>
      <c r="B17" s="15">
        <v>3</v>
      </c>
      <c r="C17" s="16" t="s">
        <v>649</v>
      </c>
      <c r="D17" s="18" t="s">
        <v>650</v>
      </c>
      <c r="E17" s="18" t="s">
        <v>651</v>
      </c>
      <c r="F17" s="19">
        <v>2018</v>
      </c>
      <c r="G17" s="20" t="s">
        <v>632</v>
      </c>
      <c r="H17" s="21">
        <v>284</v>
      </c>
      <c r="I17" s="21">
        <v>852</v>
      </c>
      <c r="J17" s="55"/>
    </row>
    <row r="18" spans="1:10" x14ac:dyDescent="0.25">
      <c r="A18" s="15">
        <v>73</v>
      </c>
      <c r="B18" s="15">
        <v>5</v>
      </c>
      <c r="C18" s="16" t="s">
        <v>652</v>
      </c>
      <c r="D18" s="18" t="s">
        <v>653</v>
      </c>
      <c r="E18" s="18" t="s">
        <v>654</v>
      </c>
      <c r="F18" s="19">
        <v>2017</v>
      </c>
      <c r="G18" s="20" t="s">
        <v>632</v>
      </c>
      <c r="H18" s="21">
        <v>236</v>
      </c>
      <c r="I18" s="21">
        <v>1180</v>
      </c>
      <c r="J18" s="55"/>
    </row>
    <row r="19" spans="1:10" x14ac:dyDescent="0.25">
      <c r="A19" s="15">
        <v>74</v>
      </c>
      <c r="B19" s="19">
        <v>2</v>
      </c>
      <c r="C19" s="18" t="s">
        <v>655</v>
      </c>
      <c r="D19" s="18" t="s">
        <v>656</v>
      </c>
      <c r="E19" s="18" t="s">
        <v>657</v>
      </c>
      <c r="F19" s="20">
        <v>2017</v>
      </c>
      <c r="G19" s="20" t="s">
        <v>632</v>
      </c>
      <c r="H19" s="21">
        <v>1149</v>
      </c>
      <c r="I19" s="21">
        <v>2298</v>
      </c>
      <c r="J19" s="55"/>
    </row>
    <row r="20" spans="1:10" x14ac:dyDescent="0.25">
      <c r="A20" s="15">
        <v>77</v>
      </c>
      <c r="B20" s="15">
        <v>5</v>
      </c>
      <c r="C20" s="16" t="s">
        <v>658</v>
      </c>
      <c r="D20" s="18" t="s">
        <v>659</v>
      </c>
      <c r="E20" s="18" t="s">
        <v>345</v>
      </c>
      <c r="F20" s="19">
        <v>2017</v>
      </c>
      <c r="G20" s="20" t="s">
        <v>632</v>
      </c>
      <c r="H20" s="21">
        <v>330</v>
      </c>
      <c r="I20" s="21">
        <v>1650</v>
      </c>
      <c r="J20" s="55"/>
    </row>
    <row r="21" spans="1:10" x14ac:dyDescent="0.25">
      <c r="A21" s="15">
        <v>79</v>
      </c>
      <c r="B21" s="20">
        <v>5</v>
      </c>
      <c r="C21" s="18" t="s">
        <v>660</v>
      </c>
      <c r="D21" s="18" t="s">
        <v>661</v>
      </c>
      <c r="E21" s="18" t="s">
        <v>662</v>
      </c>
      <c r="F21" s="20">
        <v>2017</v>
      </c>
      <c r="G21" s="20" t="s">
        <v>632</v>
      </c>
      <c r="H21" s="21">
        <v>335</v>
      </c>
      <c r="I21" s="21">
        <v>1675</v>
      </c>
      <c r="J21" s="55"/>
    </row>
    <row r="22" spans="1:10" x14ac:dyDescent="0.25">
      <c r="A22" s="15">
        <v>80</v>
      </c>
      <c r="B22" s="15">
        <v>3</v>
      </c>
      <c r="C22" s="16" t="s">
        <v>663</v>
      </c>
      <c r="D22" s="18" t="s">
        <v>664</v>
      </c>
      <c r="E22" s="18" t="s">
        <v>665</v>
      </c>
      <c r="F22" s="20">
        <v>2013</v>
      </c>
      <c r="G22" s="20" t="s">
        <v>632</v>
      </c>
      <c r="H22" s="21">
        <v>194</v>
      </c>
      <c r="I22" s="21">
        <v>582</v>
      </c>
      <c r="J22" s="55"/>
    </row>
    <row r="23" spans="1:10" x14ac:dyDescent="0.25">
      <c r="A23" s="15">
        <v>81</v>
      </c>
      <c r="B23" s="20">
        <v>5</v>
      </c>
      <c r="C23" s="18" t="s">
        <v>666</v>
      </c>
      <c r="D23" s="18" t="s">
        <v>667</v>
      </c>
      <c r="E23" s="18" t="s">
        <v>668</v>
      </c>
      <c r="F23" s="20">
        <v>2017</v>
      </c>
      <c r="G23" s="20" t="s">
        <v>632</v>
      </c>
      <c r="H23" s="21">
        <v>1465</v>
      </c>
      <c r="I23" s="21">
        <v>7325</v>
      </c>
      <c r="J23" s="55"/>
    </row>
    <row r="24" spans="1:10" x14ac:dyDescent="0.25">
      <c r="A24" s="15">
        <v>82</v>
      </c>
      <c r="B24" s="15">
        <v>5</v>
      </c>
      <c r="C24" s="16" t="s">
        <v>669</v>
      </c>
      <c r="D24" s="18" t="s">
        <v>670</v>
      </c>
      <c r="E24" s="18" t="s">
        <v>671</v>
      </c>
      <c r="F24" s="20">
        <v>2017</v>
      </c>
      <c r="G24" s="20" t="s">
        <v>632</v>
      </c>
      <c r="H24" s="21">
        <v>448</v>
      </c>
      <c r="I24" s="21">
        <v>2240</v>
      </c>
      <c r="J24" s="55"/>
    </row>
    <row r="25" spans="1:10" x14ac:dyDescent="0.25">
      <c r="A25" s="15">
        <v>85</v>
      </c>
      <c r="B25" s="15">
        <v>5</v>
      </c>
      <c r="C25" s="16" t="s">
        <v>672</v>
      </c>
      <c r="D25" s="18" t="s">
        <v>673</v>
      </c>
      <c r="E25" s="18" t="s">
        <v>674</v>
      </c>
      <c r="F25" s="20">
        <v>2017</v>
      </c>
      <c r="G25" s="20" t="s">
        <v>632</v>
      </c>
      <c r="H25" s="21">
        <v>170</v>
      </c>
      <c r="I25" s="21">
        <v>850</v>
      </c>
      <c r="J25" s="55"/>
    </row>
    <row r="26" spans="1:10" x14ac:dyDescent="0.25">
      <c r="A26" s="15">
        <v>88</v>
      </c>
      <c r="B26" s="20">
        <v>3</v>
      </c>
      <c r="C26" s="18" t="s">
        <v>675</v>
      </c>
      <c r="D26" s="18" t="s">
        <v>676</v>
      </c>
      <c r="E26" s="18" t="s">
        <v>677</v>
      </c>
      <c r="F26" s="20">
        <v>2016</v>
      </c>
      <c r="G26" s="20" t="s">
        <v>632</v>
      </c>
      <c r="H26" s="21">
        <v>374</v>
      </c>
      <c r="I26" s="21">
        <v>1122</v>
      </c>
      <c r="J26" s="55"/>
    </row>
    <row r="27" spans="1:10" x14ac:dyDescent="0.25">
      <c r="A27" s="15">
        <v>89</v>
      </c>
      <c r="B27" s="20">
        <v>5</v>
      </c>
      <c r="C27" s="18" t="s">
        <v>678</v>
      </c>
      <c r="D27" s="18" t="s">
        <v>679</v>
      </c>
      <c r="E27" s="18" t="s">
        <v>668</v>
      </c>
      <c r="F27" s="20">
        <v>2016</v>
      </c>
      <c r="G27" s="20" t="s">
        <v>632</v>
      </c>
      <c r="H27" s="21">
        <v>874</v>
      </c>
      <c r="I27" s="21">
        <v>4370</v>
      </c>
      <c r="J27" s="55"/>
    </row>
    <row r="28" spans="1:10" x14ac:dyDescent="0.25">
      <c r="A28" s="15">
        <v>92</v>
      </c>
      <c r="B28" s="15">
        <v>5</v>
      </c>
      <c r="C28" s="16" t="s">
        <v>680</v>
      </c>
      <c r="D28" s="18" t="s">
        <v>681</v>
      </c>
      <c r="E28" s="18" t="s">
        <v>682</v>
      </c>
      <c r="F28" s="20">
        <v>2016</v>
      </c>
      <c r="G28" s="20" t="s">
        <v>632</v>
      </c>
      <c r="H28" s="21">
        <v>84</v>
      </c>
      <c r="I28" s="21">
        <v>420</v>
      </c>
      <c r="J28" s="55"/>
    </row>
    <row r="29" spans="1:10" x14ac:dyDescent="0.25">
      <c r="A29" s="15">
        <v>93</v>
      </c>
      <c r="B29" s="15">
        <v>3</v>
      </c>
      <c r="C29" s="16" t="s">
        <v>683</v>
      </c>
      <c r="D29" s="18" t="s">
        <v>684</v>
      </c>
      <c r="E29" s="18" t="s">
        <v>651</v>
      </c>
      <c r="F29" s="20">
        <v>2016</v>
      </c>
      <c r="G29" s="20" t="s">
        <v>632</v>
      </c>
      <c r="H29" s="21">
        <v>162</v>
      </c>
      <c r="I29" s="21">
        <v>486</v>
      </c>
      <c r="J29" s="55"/>
    </row>
    <row r="30" spans="1:10" x14ac:dyDescent="0.25">
      <c r="A30" s="15">
        <v>94</v>
      </c>
      <c r="B30" s="15">
        <v>5</v>
      </c>
      <c r="C30" s="16" t="s">
        <v>685</v>
      </c>
      <c r="D30" s="18" t="s">
        <v>686</v>
      </c>
      <c r="E30" s="18" t="s">
        <v>687</v>
      </c>
      <c r="F30" s="20">
        <v>2014</v>
      </c>
      <c r="G30" s="20" t="s">
        <v>632</v>
      </c>
      <c r="H30" s="21">
        <v>399</v>
      </c>
      <c r="I30" s="21">
        <v>1995</v>
      </c>
      <c r="J30" s="55"/>
    </row>
    <row r="31" spans="1:10" x14ac:dyDescent="0.25">
      <c r="A31" s="15">
        <v>95</v>
      </c>
      <c r="B31" s="15">
        <v>5</v>
      </c>
      <c r="C31" s="16" t="s">
        <v>688</v>
      </c>
      <c r="D31" s="18" t="s">
        <v>689</v>
      </c>
      <c r="E31" s="18" t="s">
        <v>690</v>
      </c>
      <c r="F31" s="20">
        <v>2017</v>
      </c>
      <c r="G31" s="20" t="s">
        <v>632</v>
      </c>
      <c r="H31" s="21">
        <v>366</v>
      </c>
      <c r="I31" s="21">
        <v>1830</v>
      </c>
      <c r="J31" s="55"/>
    </row>
    <row r="32" spans="1:10" x14ac:dyDescent="0.25">
      <c r="A32" s="15">
        <v>96</v>
      </c>
      <c r="B32" s="15">
        <v>5</v>
      </c>
      <c r="C32" s="16" t="s">
        <v>691</v>
      </c>
      <c r="D32" s="18" t="s">
        <v>692</v>
      </c>
      <c r="E32" s="18" t="s">
        <v>690</v>
      </c>
      <c r="F32" s="20">
        <v>2018</v>
      </c>
      <c r="G32" s="20" t="s">
        <v>632</v>
      </c>
      <c r="H32" s="21">
        <v>540</v>
      </c>
      <c r="I32" s="21">
        <v>2700</v>
      </c>
      <c r="J32" s="55"/>
    </row>
    <row r="33" spans="1:10" x14ac:dyDescent="0.25">
      <c r="A33" s="15">
        <v>97</v>
      </c>
      <c r="B33" s="15">
        <v>5</v>
      </c>
      <c r="C33" s="16" t="s">
        <v>693</v>
      </c>
      <c r="D33" s="18" t="s">
        <v>694</v>
      </c>
      <c r="E33" s="18" t="s">
        <v>690</v>
      </c>
      <c r="F33" s="20">
        <v>2014</v>
      </c>
      <c r="G33" s="20" t="s">
        <v>632</v>
      </c>
      <c r="H33" s="21">
        <v>328</v>
      </c>
      <c r="I33" s="21">
        <v>1640</v>
      </c>
      <c r="J33" s="55"/>
    </row>
    <row r="34" spans="1:10" x14ac:dyDescent="0.25">
      <c r="A34" s="15">
        <v>98</v>
      </c>
      <c r="B34" s="15">
        <v>5</v>
      </c>
      <c r="C34" s="16" t="s">
        <v>695</v>
      </c>
      <c r="D34" s="18" t="s">
        <v>696</v>
      </c>
      <c r="E34" s="18" t="s">
        <v>690</v>
      </c>
      <c r="F34" s="20">
        <v>2017</v>
      </c>
      <c r="G34" s="20" t="s">
        <v>632</v>
      </c>
      <c r="H34" s="21">
        <v>587</v>
      </c>
      <c r="I34" s="21">
        <v>2935</v>
      </c>
      <c r="J34" s="55"/>
    </row>
    <row r="35" spans="1:10" x14ac:dyDescent="0.25">
      <c r="A35" s="15">
        <v>99</v>
      </c>
      <c r="B35" s="15">
        <v>5</v>
      </c>
      <c r="C35" s="16" t="s">
        <v>697</v>
      </c>
      <c r="D35" s="18" t="s">
        <v>698</v>
      </c>
      <c r="E35" s="18" t="s">
        <v>699</v>
      </c>
      <c r="F35" s="20">
        <v>2017</v>
      </c>
      <c r="G35" s="20" t="s">
        <v>632</v>
      </c>
      <c r="H35" s="21">
        <v>708</v>
      </c>
      <c r="I35" s="21">
        <v>3540</v>
      </c>
      <c r="J35" s="55"/>
    </row>
    <row r="36" spans="1:10" x14ac:dyDescent="0.25">
      <c r="A36" s="15">
        <v>100</v>
      </c>
      <c r="B36" s="15">
        <v>5</v>
      </c>
      <c r="C36" s="16" t="s">
        <v>700</v>
      </c>
      <c r="D36" s="18" t="s">
        <v>701</v>
      </c>
      <c r="E36" s="18" t="s">
        <v>702</v>
      </c>
      <c r="F36" s="20">
        <v>2006</v>
      </c>
      <c r="G36" s="20" t="s">
        <v>632</v>
      </c>
      <c r="H36" s="21">
        <v>322</v>
      </c>
      <c r="I36" s="21">
        <v>1610</v>
      </c>
      <c r="J36" s="55"/>
    </row>
    <row r="37" spans="1:10" x14ac:dyDescent="0.25">
      <c r="A37" s="15">
        <v>101</v>
      </c>
      <c r="B37" s="15">
        <v>5</v>
      </c>
      <c r="C37" s="16" t="s">
        <v>703</v>
      </c>
      <c r="D37" s="18" t="s">
        <v>704</v>
      </c>
      <c r="E37" s="18" t="s">
        <v>705</v>
      </c>
      <c r="F37" s="20">
        <v>2017</v>
      </c>
      <c r="G37" s="20" t="s">
        <v>632</v>
      </c>
      <c r="H37" s="21">
        <v>469</v>
      </c>
      <c r="I37" s="21">
        <v>2345</v>
      </c>
      <c r="J37" s="55"/>
    </row>
    <row r="38" spans="1:10" x14ac:dyDescent="0.25">
      <c r="A38" s="15">
        <v>102</v>
      </c>
      <c r="B38" s="15">
        <v>5</v>
      </c>
      <c r="C38" s="16" t="s">
        <v>706</v>
      </c>
      <c r="D38" s="24" t="s">
        <v>707</v>
      </c>
      <c r="E38" s="24" t="s">
        <v>708</v>
      </c>
      <c r="F38" s="25">
        <v>2017</v>
      </c>
      <c r="G38" s="25" t="s">
        <v>632</v>
      </c>
      <c r="H38" s="21">
        <v>764</v>
      </c>
      <c r="I38" s="21">
        <v>3820</v>
      </c>
      <c r="J38" s="55"/>
    </row>
    <row r="39" spans="1:10" x14ac:dyDescent="0.25">
      <c r="A39" s="15">
        <v>104</v>
      </c>
      <c r="B39" s="15">
        <v>5</v>
      </c>
      <c r="C39" s="16" t="s">
        <v>709</v>
      </c>
      <c r="D39" s="24" t="s">
        <v>710</v>
      </c>
      <c r="E39" s="24" t="s">
        <v>711</v>
      </c>
      <c r="F39" s="25"/>
      <c r="G39" s="25" t="s">
        <v>632</v>
      </c>
      <c r="H39" s="21">
        <v>517</v>
      </c>
      <c r="I39" s="21">
        <v>2585</v>
      </c>
      <c r="J39" s="55"/>
    </row>
    <row r="40" spans="1:10" x14ac:dyDescent="0.25">
      <c r="A40" s="15">
        <v>105</v>
      </c>
      <c r="B40" s="15">
        <v>5</v>
      </c>
      <c r="C40" s="16" t="s">
        <v>712</v>
      </c>
      <c r="D40" s="24" t="s">
        <v>713</v>
      </c>
      <c r="E40" s="24" t="s">
        <v>714</v>
      </c>
      <c r="F40" s="25">
        <v>2015</v>
      </c>
      <c r="G40" s="25" t="s">
        <v>632</v>
      </c>
      <c r="H40" s="21">
        <v>305</v>
      </c>
      <c r="I40" s="21">
        <v>1525</v>
      </c>
      <c r="J40" s="55"/>
    </row>
    <row r="41" spans="1:10" x14ac:dyDescent="0.25">
      <c r="A41" s="15">
        <v>106</v>
      </c>
      <c r="B41" s="15">
        <v>5</v>
      </c>
      <c r="C41" s="16" t="s">
        <v>715</v>
      </c>
      <c r="D41" s="24" t="s">
        <v>716</v>
      </c>
      <c r="E41" s="24" t="s">
        <v>717</v>
      </c>
      <c r="F41" s="25">
        <v>2015</v>
      </c>
      <c r="G41" s="25" t="s">
        <v>632</v>
      </c>
      <c r="H41" s="21">
        <v>611</v>
      </c>
      <c r="I41" s="21">
        <v>3055</v>
      </c>
      <c r="J41" s="55"/>
    </row>
    <row r="42" spans="1:10" x14ac:dyDescent="0.25">
      <c r="A42" s="15">
        <v>107</v>
      </c>
      <c r="B42" s="15">
        <v>5</v>
      </c>
      <c r="C42" s="16" t="s">
        <v>718</v>
      </c>
      <c r="D42" s="24" t="s">
        <v>719</v>
      </c>
      <c r="E42" s="24" t="s">
        <v>720</v>
      </c>
      <c r="F42" s="25">
        <v>2013</v>
      </c>
      <c r="G42" s="25" t="s">
        <v>632</v>
      </c>
      <c r="H42" s="21">
        <v>299</v>
      </c>
      <c r="I42" s="21">
        <v>1495</v>
      </c>
      <c r="J42" s="55"/>
    </row>
    <row r="43" spans="1:10" x14ac:dyDescent="0.25">
      <c r="A43" s="15">
        <v>108</v>
      </c>
      <c r="B43" s="15">
        <v>5</v>
      </c>
      <c r="C43" s="16" t="s">
        <v>721</v>
      </c>
      <c r="D43" s="24" t="s">
        <v>722</v>
      </c>
      <c r="E43" s="24" t="s">
        <v>723</v>
      </c>
      <c r="F43" s="25">
        <v>2013</v>
      </c>
      <c r="G43" s="25" t="s">
        <v>632</v>
      </c>
      <c r="H43" s="21">
        <v>735</v>
      </c>
      <c r="I43" s="21">
        <v>3675</v>
      </c>
      <c r="J43" s="55"/>
    </row>
    <row r="44" spans="1:10" x14ac:dyDescent="0.25">
      <c r="A44" s="15">
        <v>109</v>
      </c>
      <c r="B44" s="15">
        <v>5</v>
      </c>
      <c r="C44" s="16" t="s">
        <v>724</v>
      </c>
      <c r="D44" s="24" t="s">
        <v>725</v>
      </c>
      <c r="E44" s="24" t="s">
        <v>726</v>
      </c>
      <c r="F44" s="25">
        <v>2012</v>
      </c>
      <c r="G44" s="25" t="s">
        <v>632</v>
      </c>
      <c r="H44" s="21">
        <v>424</v>
      </c>
      <c r="I44" s="21">
        <v>2120</v>
      </c>
      <c r="J44" s="55"/>
    </row>
    <row r="45" spans="1:10" x14ac:dyDescent="0.25">
      <c r="A45" s="81">
        <v>33</v>
      </c>
      <c r="B45" s="56">
        <f>SUM(B12:B44)</f>
        <v>157</v>
      </c>
      <c r="I45" s="60">
        <f>SUM(I12:I44)</f>
        <v>68095</v>
      </c>
      <c r="J45" s="55"/>
    </row>
    <row r="46" spans="1:10" x14ac:dyDescent="0.25">
      <c r="J46" s="55"/>
    </row>
    <row r="47" spans="1:10" x14ac:dyDescent="0.25">
      <c r="A47" s="48" t="s">
        <v>1344</v>
      </c>
      <c r="B47" s="48" t="s">
        <v>1096</v>
      </c>
      <c r="H47" s="7"/>
      <c r="I47" s="10"/>
      <c r="J47" s="58"/>
    </row>
    <row r="48" spans="1:10" ht="26.25" x14ac:dyDescent="0.4">
      <c r="A48" s="50">
        <f>+A45</f>
        <v>33</v>
      </c>
      <c r="B48" s="50">
        <f>+B45</f>
        <v>157</v>
      </c>
      <c r="C48" s="59" t="s">
        <v>1098</v>
      </c>
      <c r="D48" s="55"/>
      <c r="E48" s="55"/>
      <c r="F48" s="55"/>
      <c r="G48" s="55"/>
      <c r="H48" s="55"/>
      <c r="I48" s="58"/>
      <c r="J48" s="58"/>
    </row>
    <row r="50" spans="1:10" x14ac:dyDescent="0.25">
      <c r="E50" s="48" t="s">
        <v>1344</v>
      </c>
      <c r="F50" s="48" t="s">
        <v>1096</v>
      </c>
    </row>
    <row r="51" spans="1:10" ht="26.25" x14ac:dyDescent="0.4">
      <c r="E51" s="50">
        <f>+A9+A48</f>
        <v>35</v>
      </c>
      <c r="F51" s="50">
        <f>+B9+B48</f>
        <v>167</v>
      </c>
      <c r="G51" s="68" t="s">
        <v>9</v>
      </c>
      <c r="H51" s="74">
        <f>+I6+I45</f>
        <v>74502.142857142855</v>
      </c>
    </row>
    <row r="53" spans="1:10" ht="27.75" x14ac:dyDescent="0.4">
      <c r="A53" s="275" t="s">
        <v>1104</v>
      </c>
      <c r="B53" s="275"/>
      <c r="C53" s="275"/>
      <c r="D53" s="275"/>
      <c r="E53" s="275"/>
      <c r="F53" s="275"/>
      <c r="G53" s="275"/>
      <c r="H53" s="275"/>
      <c r="I53" s="275"/>
      <c r="J53" s="275"/>
    </row>
    <row r="54" spans="1:10" ht="27.75" x14ac:dyDescent="0.4">
      <c r="A54" s="276" t="s">
        <v>23</v>
      </c>
      <c r="B54" s="276"/>
      <c r="C54" s="276"/>
      <c r="D54" s="276"/>
      <c r="E54" s="276"/>
      <c r="F54" s="276"/>
      <c r="G54" s="276"/>
      <c r="H54" s="276"/>
      <c r="I54" s="61"/>
      <c r="J54" s="61"/>
    </row>
    <row r="55" spans="1:10" x14ac:dyDescent="0.25">
      <c r="A55" s="65" t="s">
        <v>1100</v>
      </c>
      <c r="B55" s="65" t="s">
        <v>2</v>
      </c>
      <c r="C55" s="72" t="s">
        <v>1101</v>
      </c>
      <c r="D55" s="65" t="s">
        <v>4</v>
      </c>
      <c r="E55" s="65" t="s">
        <v>5</v>
      </c>
      <c r="F55" s="65" t="s">
        <v>6</v>
      </c>
      <c r="G55" s="65" t="s">
        <v>1102</v>
      </c>
      <c r="H55" s="65" t="s">
        <v>9</v>
      </c>
      <c r="I55" s="63"/>
      <c r="J55" s="63"/>
    </row>
    <row r="56" spans="1:10" x14ac:dyDescent="0.25">
      <c r="A56" s="109" t="s">
        <v>1785</v>
      </c>
      <c r="B56" s="56">
        <v>3</v>
      </c>
      <c r="C56" t="s">
        <v>1807</v>
      </c>
      <c r="G56" t="s">
        <v>44</v>
      </c>
      <c r="H56" s="6">
        <v>885.6</v>
      </c>
      <c r="J56" s="63"/>
    </row>
    <row r="57" spans="1:10" x14ac:dyDescent="0.25">
      <c r="A57" s="109" t="s">
        <v>1785</v>
      </c>
      <c r="B57" s="56">
        <v>3</v>
      </c>
      <c r="C57" t="s">
        <v>1808</v>
      </c>
      <c r="G57" t="s">
        <v>44</v>
      </c>
      <c r="H57" s="6">
        <v>1509.6</v>
      </c>
      <c r="J57" s="63"/>
    </row>
    <row r="58" spans="1:10" x14ac:dyDescent="0.25">
      <c r="A58" s="109" t="s">
        <v>1785</v>
      </c>
      <c r="B58" s="56">
        <v>2</v>
      </c>
      <c r="C58" t="s">
        <v>1809</v>
      </c>
      <c r="G58" t="s">
        <v>44</v>
      </c>
      <c r="H58" s="6">
        <v>2958.4</v>
      </c>
      <c r="I58" s="100">
        <f>+H56+H57+H58</f>
        <v>5353.6</v>
      </c>
      <c r="J58" s="63"/>
    </row>
    <row r="59" spans="1:10" x14ac:dyDescent="0.25">
      <c r="A59" s="109" t="s">
        <v>1785</v>
      </c>
      <c r="B59" s="56">
        <v>7</v>
      </c>
      <c r="C59" t="s">
        <v>1786</v>
      </c>
      <c r="G59" t="s">
        <v>44</v>
      </c>
      <c r="H59" s="6">
        <v>554.4</v>
      </c>
      <c r="J59" s="63"/>
    </row>
    <row r="60" spans="1:10" x14ac:dyDescent="0.25">
      <c r="A60" s="109" t="s">
        <v>1785</v>
      </c>
      <c r="B60" s="56">
        <v>3</v>
      </c>
      <c r="C60" t="s">
        <v>1787</v>
      </c>
      <c r="G60" t="s">
        <v>44</v>
      </c>
      <c r="H60" s="6">
        <v>189.6</v>
      </c>
      <c r="J60" s="63"/>
    </row>
    <row r="61" spans="1:10" x14ac:dyDescent="0.25">
      <c r="A61" s="109" t="s">
        <v>1785</v>
      </c>
      <c r="B61" s="56">
        <v>1</v>
      </c>
      <c r="C61" t="s">
        <v>1787</v>
      </c>
      <c r="G61" t="s">
        <v>44</v>
      </c>
      <c r="H61" s="6">
        <v>63.2</v>
      </c>
      <c r="J61" s="63"/>
    </row>
    <row r="62" spans="1:10" x14ac:dyDescent="0.25">
      <c r="A62" s="109" t="s">
        <v>1785</v>
      </c>
      <c r="B62" s="56">
        <v>1</v>
      </c>
      <c r="C62" t="s">
        <v>1787</v>
      </c>
      <c r="G62" t="s">
        <v>44</v>
      </c>
      <c r="H62" s="6">
        <v>63.2</v>
      </c>
      <c r="J62" s="63"/>
    </row>
    <row r="63" spans="1:10" x14ac:dyDescent="0.25">
      <c r="A63" s="109" t="s">
        <v>1785</v>
      </c>
      <c r="B63" s="56">
        <v>5</v>
      </c>
      <c r="C63" t="s">
        <v>1788</v>
      </c>
      <c r="G63" t="s">
        <v>44</v>
      </c>
      <c r="H63" s="6">
        <v>1196</v>
      </c>
      <c r="J63" s="63"/>
    </row>
    <row r="64" spans="1:10" x14ac:dyDescent="0.25">
      <c r="A64" s="109" t="s">
        <v>1785</v>
      </c>
      <c r="B64" s="56">
        <v>5</v>
      </c>
      <c r="C64" t="s">
        <v>1789</v>
      </c>
      <c r="G64" t="s">
        <v>44</v>
      </c>
      <c r="H64" s="6">
        <v>1196</v>
      </c>
      <c r="J64" s="63"/>
    </row>
    <row r="65" spans="1:10" x14ac:dyDescent="0.25">
      <c r="A65" s="109" t="s">
        <v>1785</v>
      </c>
      <c r="B65" s="56">
        <v>5</v>
      </c>
      <c r="C65" t="s">
        <v>1790</v>
      </c>
      <c r="G65" t="s">
        <v>44</v>
      </c>
      <c r="H65" s="6">
        <v>396</v>
      </c>
      <c r="J65" s="63"/>
    </row>
    <row r="66" spans="1:10" x14ac:dyDescent="0.25">
      <c r="A66" s="109" t="s">
        <v>1785</v>
      </c>
      <c r="B66" s="56">
        <v>5</v>
      </c>
      <c r="C66" t="s">
        <v>1791</v>
      </c>
      <c r="G66" t="s">
        <v>44</v>
      </c>
      <c r="H66" s="6">
        <v>396</v>
      </c>
      <c r="J66" s="63"/>
    </row>
    <row r="67" spans="1:10" x14ac:dyDescent="0.25">
      <c r="A67" s="109" t="s">
        <v>1785</v>
      </c>
      <c r="B67" s="56">
        <v>5</v>
      </c>
      <c r="C67" t="s">
        <v>1792</v>
      </c>
      <c r="G67" t="s">
        <v>44</v>
      </c>
      <c r="H67" s="6">
        <v>596</v>
      </c>
      <c r="J67" s="63"/>
    </row>
    <row r="68" spans="1:10" x14ac:dyDescent="0.25">
      <c r="A68" s="109" t="s">
        <v>1785</v>
      </c>
      <c r="B68" s="56">
        <v>5</v>
      </c>
      <c r="C68" t="s">
        <v>1793</v>
      </c>
      <c r="G68" t="s">
        <v>44</v>
      </c>
      <c r="H68" s="6">
        <v>996</v>
      </c>
      <c r="J68" s="63"/>
    </row>
    <row r="69" spans="1:10" x14ac:dyDescent="0.25">
      <c r="A69" s="109" t="s">
        <v>1785</v>
      </c>
      <c r="B69" s="56">
        <v>5</v>
      </c>
      <c r="C69" t="s">
        <v>1794</v>
      </c>
      <c r="G69" t="s">
        <v>44</v>
      </c>
      <c r="H69" s="6">
        <v>636</v>
      </c>
      <c r="J69" s="63"/>
    </row>
    <row r="70" spans="1:10" x14ac:dyDescent="0.25">
      <c r="A70" s="109" t="s">
        <v>1785</v>
      </c>
      <c r="B70" s="56">
        <v>5</v>
      </c>
      <c r="C70" t="s">
        <v>1795</v>
      </c>
      <c r="G70" t="s">
        <v>44</v>
      </c>
      <c r="H70" s="6">
        <v>1196</v>
      </c>
      <c r="J70" s="63"/>
    </row>
    <row r="71" spans="1:10" x14ac:dyDescent="0.25">
      <c r="A71" s="109" t="s">
        <v>1785</v>
      </c>
      <c r="B71" s="56">
        <v>5</v>
      </c>
      <c r="C71" t="s">
        <v>1796</v>
      </c>
      <c r="G71" t="s">
        <v>44</v>
      </c>
      <c r="H71" s="6">
        <v>1076</v>
      </c>
      <c r="J71" s="63"/>
    </row>
    <row r="72" spans="1:10" x14ac:dyDescent="0.25">
      <c r="A72" s="109" t="s">
        <v>1785</v>
      </c>
      <c r="B72" s="56">
        <v>4</v>
      </c>
      <c r="C72" t="s">
        <v>1797</v>
      </c>
      <c r="G72" t="s">
        <v>44</v>
      </c>
      <c r="H72" s="6">
        <v>860.8</v>
      </c>
      <c r="J72" s="63"/>
    </row>
    <row r="73" spans="1:10" x14ac:dyDescent="0.25">
      <c r="A73" s="109" t="s">
        <v>1785</v>
      </c>
      <c r="B73" s="56">
        <v>5</v>
      </c>
      <c r="C73" t="s">
        <v>1798</v>
      </c>
      <c r="G73" t="s">
        <v>44</v>
      </c>
      <c r="H73" s="6">
        <v>1196</v>
      </c>
      <c r="J73" s="63"/>
    </row>
    <row r="74" spans="1:10" x14ac:dyDescent="0.25">
      <c r="A74" s="109" t="s">
        <v>1785</v>
      </c>
      <c r="B74" s="56">
        <v>5</v>
      </c>
      <c r="C74" t="s">
        <v>1799</v>
      </c>
      <c r="G74" t="s">
        <v>44</v>
      </c>
      <c r="H74" s="6">
        <v>1196</v>
      </c>
      <c r="J74" s="63"/>
    </row>
    <row r="75" spans="1:10" x14ac:dyDescent="0.25">
      <c r="A75" s="109" t="s">
        <v>1785</v>
      </c>
      <c r="B75" s="56">
        <v>1</v>
      </c>
      <c r="C75" t="s">
        <v>1800</v>
      </c>
      <c r="G75" t="s">
        <v>44</v>
      </c>
      <c r="H75" s="6">
        <v>79.2</v>
      </c>
      <c r="J75" s="63"/>
    </row>
    <row r="76" spans="1:10" x14ac:dyDescent="0.25">
      <c r="A76" s="109" t="s">
        <v>1785</v>
      </c>
      <c r="B76" s="56">
        <v>4</v>
      </c>
      <c r="C76" t="s">
        <v>1800</v>
      </c>
      <c r="G76" t="s">
        <v>44</v>
      </c>
      <c r="H76" s="6">
        <v>316.8</v>
      </c>
      <c r="J76" s="63"/>
    </row>
    <row r="77" spans="1:10" x14ac:dyDescent="0.25">
      <c r="A77" s="109" t="s">
        <v>1785</v>
      </c>
      <c r="B77" s="56">
        <v>5</v>
      </c>
      <c r="C77" t="s">
        <v>1801</v>
      </c>
      <c r="G77" t="s">
        <v>44</v>
      </c>
      <c r="H77" s="6">
        <v>1196</v>
      </c>
      <c r="J77" s="63"/>
    </row>
    <row r="78" spans="1:10" x14ac:dyDescent="0.25">
      <c r="A78" s="109" t="s">
        <v>1785</v>
      </c>
      <c r="B78" s="56">
        <v>5</v>
      </c>
      <c r="C78" t="s">
        <v>1802</v>
      </c>
      <c r="G78" t="s">
        <v>44</v>
      </c>
      <c r="H78" s="6">
        <v>1196</v>
      </c>
      <c r="J78" s="63"/>
    </row>
    <row r="79" spans="1:10" x14ac:dyDescent="0.25">
      <c r="A79" s="109" t="s">
        <v>1785</v>
      </c>
      <c r="B79" s="56">
        <v>5</v>
      </c>
      <c r="C79" t="s">
        <v>1803</v>
      </c>
      <c r="G79" t="s">
        <v>44</v>
      </c>
      <c r="H79" s="6">
        <v>1916</v>
      </c>
      <c r="J79" s="63"/>
    </row>
    <row r="80" spans="1:10" x14ac:dyDescent="0.25">
      <c r="A80" s="109" t="s">
        <v>1785</v>
      </c>
      <c r="B80" s="56">
        <v>5</v>
      </c>
      <c r="C80" t="s">
        <v>1804</v>
      </c>
      <c r="G80" t="s">
        <v>44</v>
      </c>
      <c r="H80" s="6">
        <v>1676</v>
      </c>
      <c r="J80" s="63"/>
    </row>
    <row r="81" spans="1:10" x14ac:dyDescent="0.25">
      <c r="A81" s="109" t="s">
        <v>1785</v>
      </c>
      <c r="B81" s="56">
        <v>5</v>
      </c>
      <c r="C81" t="s">
        <v>1805</v>
      </c>
      <c r="G81" t="s">
        <v>44</v>
      </c>
      <c r="H81" s="6">
        <v>1316</v>
      </c>
      <c r="J81" s="63"/>
    </row>
    <row r="82" spans="1:10" x14ac:dyDescent="0.25">
      <c r="A82" s="109" t="s">
        <v>1785</v>
      </c>
      <c r="B82" s="56">
        <v>5</v>
      </c>
      <c r="C82" t="s">
        <v>1806</v>
      </c>
      <c r="G82" t="s">
        <v>44</v>
      </c>
      <c r="H82" s="6">
        <v>796</v>
      </c>
      <c r="I82" s="100">
        <f>+H59+H60+H61+H62+H63+H64+H65+H66+H67+H68+H69+H70+H71+H72+H73+H74+H75+H76+H77+H78+H79+H80+H81+H82</f>
        <v>20299.199999999997</v>
      </c>
      <c r="J82" s="63"/>
    </row>
    <row r="83" spans="1:10" x14ac:dyDescent="0.25">
      <c r="A83" s="56">
        <v>29</v>
      </c>
      <c r="B83" s="56">
        <f>SUM(B56:B82)</f>
        <v>114</v>
      </c>
      <c r="H83" s="7">
        <f>SUM(H56:H82)</f>
        <v>25652.799999999999</v>
      </c>
      <c r="J83" s="63"/>
    </row>
    <row r="84" spans="1:10" x14ac:dyDescent="0.25">
      <c r="J84" s="63"/>
    </row>
    <row r="85" spans="1:10" x14ac:dyDescent="0.25">
      <c r="A85" s="62"/>
      <c r="B85" s="72"/>
      <c r="C85" s="63"/>
      <c r="D85" s="63"/>
      <c r="E85" s="63"/>
      <c r="F85" s="63"/>
      <c r="G85" s="63"/>
      <c r="H85" s="73"/>
      <c r="I85" s="63"/>
      <c r="J85" s="63"/>
    </row>
    <row r="86" spans="1:10" x14ac:dyDescent="0.25">
      <c r="A86" s="84"/>
      <c r="B86" s="56"/>
      <c r="H86" s="85"/>
    </row>
    <row r="88" spans="1:10" x14ac:dyDescent="0.25">
      <c r="A88" s="66"/>
      <c r="B88" s="66"/>
      <c r="C88" s="66"/>
      <c r="D88" s="66"/>
      <c r="E88" s="66"/>
      <c r="F88" s="66"/>
      <c r="G88" s="66"/>
      <c r="H88" s="66"/>
      <c r="I88" s="67"/>
      <c r="J88" s="67"/>
    </row>
    <row r="89" spans="1:10" x14ac:dyDescent="0.25">
      <c r="I89" s="10"/>
      <c r="J89" s="67"/>
    </row>
    <row r="90" spans="1:10" ht="21" x14ac:dyDescent="0.35">
      <c r="A90" s="48" t="s">
        <v>1344</v>
      </c>
      <c r="B90" s="48" t="s">
        <v>1096</v>
      </c>
      <c r="G90" s="68" t="s">
        <v>9</v>
      </c>
      <c r="H90" s="69">
        <f>+H83</f>
        <v>25652.799999999999</v>
      </c>
      <c r="I90" s="10"/>
      <c r="J90" s="67"/>
    </row>
    <row r="91" spans="1:10" ht="26.25" x14ac:dyDescent="0.4">
      <c r="A91" s="70">
        <f>+A83</f>
        <v>29</v>
      </c>
      <c r="B91" s="70">
        <f>+B83</f>
        <v>114</v>
      </c>
      <c r="C91" s="71" t="s">
        <v>1103</v>
      </c>
      <c r="D91" s="66"/>
      <c r="E91" s="66"/>
      <c r="F91" s="66"/>
      <c r="G91" s="66"/>
      <c r="H91" s="66"/>
      <c r="I91" s="67"/>
      <c r="J91" s="67"/>
    </row>
    <row r="92" spans="1:10" ht="15.75" thickBot="1" x14ac:dyDescent="0.3"/>
    <row r="93" spans="1:10" x14ac:dyDescent="0.25">
      <c r="E93" s="48" t="s">
        <v>1344</v>
      </c>
      <c r="F93" s="48" t="s">
        <v>1096</v>
      </c>
      <c r="I93" s="104" t="s">
        <v>1176</v>
      </c>
      <c r="J93" s="82"/>
    </row>
    <row r="94" spans="1:10" ht="27" thickBot="1" x14ac:dyDescent="0.45">
      <c r="E94" s="70">
        <f>+E51+A91</f>
        <v>64</v>
      </c>
      <c r="F94" s="70">
        <f>+F51+B91</f>
        <v>281</v>
      </c>
      <c r="G94" s="68" t="s">
        <v>1106</v>
      </c>
      <c r="H94" s="101">
        <f>+H51+H90</f>
        <v>100154.94285714286</v>
      </c>
      <c r="I94" s="105">
        <v>100000</v>
      </c>
      <c r="J94" s="206"/>
    </row>
  </sheetData>
  <mergeCells count="4">
    <mergeCell ref="A2:I2"/>
    <mergeCell ref="A1:J1"/>
    <mergeCell ref="A53:J53"/>
    <mergeCell ref="A54:H5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I64" sqref="I64:I65"/>
    </sheetView>
  </sheetViews>
  <sheetFormatPr baseColWidth="10" defaultRowHeight="15" x14ac:dyDescent="0.25"/>
  <cols>
    <col min="1" max="1" width="17" customWidth="1"/>
    <col min="2" max="2" width="11.28515625" customWidth="1"/>
    <col min="3" max="3" width="44" customWidth="1"/>
    <col min="4" max="4" width="29.28515625" customWidth="1"/>
    <col min="5" max="5" width="23.85546875" customWidth="1"/>
    <col min="7" max="7" width="17.5703125" customWidth="1"/>
    <col min="8" max="8" width="18.5703125" customWidth="1"/>
    <col min="9" max="9" width="19.42578125" customWidth="1"/>
    <col min="10" max="10" width="20.1406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24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500</v>
      </c>
      <c r="B4" s="15">
        <v>5</v>
      </c>
      <c r="C4" s="16" t="s">
        <v>445</v>
      </c>
      <c r="D4" s="16" t="s">
        <v>446</v>
      </c>
      <c r="E4" s="16" t="s">
        <v>447</v>
      </c>
      <c r="F4" s="16">
        <v>1987</v>
      </c>
      <c r="G4" s="16" t="s">
        <v>44</v>
      </c>
      <c r="H4" s="21">
        <v>198.98744788732395</v>
      </c>
      <c r="I4" s="21">
        <f>+H4*B4</f>
        <v>994.93723943661973</v>
      </c>
      <c r="J4" s="52"/>
    </row>
    <row r="5" spans="1:10" x14ac:dyDescent="0.25">
      <c r="A5" s="15">
        <v>504</v>
      </c>
      <c r="B5" s="15">
        <v>6</v>
      </c>
      <c r="C5" s="16" t="s">
        <v>448</v>
      </c>
      <c r="D5" s="16" t="s">
        <v>449</v>
      </c>
      <c r="E5" s="16" t="s">
        <v>450</v>
      </c>
      <c r="F5" s="16" t="s">
        <v>451</v>
      </c>
      <c r="G5" s="16" t="s">
        <v>320</v>
      </c>
      <c r="H5" s="21">
        <v>386</v>
      </c>
      <c r="I5" s="21">
        <f t="shared" ref="I5:I6" si="0">+H5*B5</f>
        <v>2316</v>
      </c>
      <c r="J5" s="52"/>
    </row>
    <row r="6" spans="1:10" x14ac:dyDescent="0.25">
      <c r="A6" s="15">
        <v>505</v>
      </c>
      <c r="B6" s="15">
        <v>6</v>
      </c>
      <c r="C6" s="16" t="s">
        <v>452</v>
      </c>
      <c r="D6" s="16" t="s">
        <v>449</v>
      </c>
      <c r="E6" s="16" t="s">
        <v>450</v>
      </c>
      <c r="F6" s="16" t="s">
        <v>451</v>
      </c>
      <c r="G6" s="16" t="s">
        <v>320</v>
      </c>
      <c r="H6" s="21">
        <v>386</v>
      </c>
      <c r="I6" s="21">
        <f t="shared" si="0"/>
        <v>2316</v>
      </c>
      <c r="J6" s="52"/>
    </row>
    <row r="7" spans="1:10" x14ac:dyDescent="0.25">
      <c r="A7" s="15" t="s">
        <v>92</v>
      </c>
      <c r="B7" s="15">
        <v>3</v>
      </c>
      <c r="C7" s="16" t="s">
        <v>453</v>
      </c>
      <c r="D7" s="16" t="s">
        <v>454</v>
      </c>
      <c r="E7" s="16" t="s">
        <v>455</v>
      </c>
      <c r="F7" s="16">
        <v>2018</v>
      </c>
      <c r="G7" s="16" t="s">
        <v>37</v>
      </c>
      <c r="H7" s="21">
        <v>665</v>
      </c>
      <c r="I7" s="21">
        <f>+H7*B7</f>
        <v>1995</v>
      </c>
      <c r="J7" s="52"/>
    </row>
    <row r="8" spans="1:10" x14ac:dyDescent="0.25">
      <c r="A8" s="15" t="s">
        <v>92</v>
      </c>
      <c r="B8" s="15">
        <v>3</v>
      </c>
      <c r="C8" s="16" t="s">
        <v>456</v>
      </c>
      <c r="D8" s="16" t="s">
        <v>457</v>
      </c>
      <c r="E8" s="16" t="s">
        <v>458</v>
      </c>
      <c r="F8" s="16">
        <v>2019</v>
      </c>
      <c r="G8" s="16" t="s">
        <v>37</v>
      </c>
      <c r="H8" s="21">
        <v>279</v>
      </c>
      <c r="I8" s="21">
        <f t="shared" ref="I8:I18" si="1">+H8*B8</f>
        <v>837</v>
      </c>
      <c r="J8" s="52"/>
    </row>
    <row r="9" spans="1:10" x14ac:dyDescent="0.25">
      <c r="A9" s="15" t="s">
        <v>92</v>
      </c>
      <c r="B9" s="15">
        <v>3</v>
      </c>
      <c r="C9" s="16" t="s">
        <v>459</v>
      </c>
      <c r="D9" s="16" t="s">
        <v>460</v>
      </c>
      <c r="E9" s="16" t="s">
        <v>461</v>
      </c>
      <c r="F9" s="16">
        <v>2019</v>
      </c>
      <c r="G9" s="16" t="s">
        <v>37</v>
      </c>
      <c r="H9" s="21">
        <v>290</v>
      </c>
      <c r="I9" s="21">
        <f t="shared" si="1"/>
        <v>870</v>
      </c>
      <c r="J9" s="52"/>
    </row>
    <row r="10" spans="1:10" x14ac:dyDescent="0.25">
      <c r="A10" s="15" t="s">
        <v>92</v>
      </c>
      <c r="B10" s="15">
        <v>3</v>
      </c>
      <c r="C10" s="16" t="s">
        <v>462</v>
      </c>
      <c r="D10" s="16" t="s">
        <v>463</v>
      </c>
      <c r="E10" s="16" t="s">
        <v>194</v>
      </c>
      <c r="F10" s="16">
        <v>2018</v>
      </c>
      <c r="G10" s="16" t="s">
        <v>37</v>
      </c>
      <c r="H10" s="21">
        <v>178</v>
      </c>
      <c r="I10" s="21">
        <f t="shared" si="1"/>
        <v>534</v>
      </c>
      <c r="J10" s="52"/>
    </row>
    <row r="11" spans="1:10" x14ac:dyDescent="0.25">
      <c r="A11" s="15" t="s">
        <v>92</v>
      </c>
      <c r="B11" s="15">
        <v>3</v>
      </c>
      <c r="C11" s="16" t="s">
        <v>464</v>
      </c>
      <c r="D11" s="16" t="s">
        <v>465</v>
      </c>
      <c r="E11" s="16" t="s">
        <v>466</v>
      </c>
      <c r="F11" s="16">
        <v>2017</v>
      </c>
      <c r="G11" s="16" t="s">
        <v>37</v>
      </c>
      <c r="H11" s="21">
        <v>655</v>
      </c>
      <c r="I11" s="21">
        <f t="shared" si="1"/>
        <v>1965</v>
      </c>
      <c r="J11" s="52"/>
    </row>
    <row r="12" spans="1:10" x14ac:dyDescent="0.25">
      <c r="A12" s="15" t="s">
        <v>92</v>
      </c>
      <c r="B12" s="15">
        <v>3</v>
      </c>
      <c r="C12" s="16" t="s">
        <v>467</v>
      </c>
      <c r="D12" s="16" t="s">
        <v>468</v>
      </c>
      <c r="E12" s="16" t="s">
        <v>466</v>
      </c>
      <c r="F12" s="16">
        <v>2017</v>
      </c>
      <c r="G12" s="16" t="s">
        <v>37</v>
      </c>
      <c r="H12" s="21">
        <v>470</v>
      </c>
      <c r="I12" s="21">
        <f t="shared" si="1"/>
        <v>1410</v>
      </c>
      <c r="J12" s="52"/>
    </row>
    <row r="13" spans="1:10" x14ac:dyDescent="0.25">
      <c r="A13" s="15" t="s">
        <v>92</v>
      </c>
      <c r="B13" s="15">
        <v>5</v>
      </c>
      <c r="C13" s="16" t="s">
        <v>469</v>
      </c>
      <c r="D13" s="16"/>
      <c r="E13" s="16"/>
      <c r="F13" s="16"/>
      <c r="G13" s="16" t="s">
        <v>37</v>
      </c>
      <c r="H13" s="21">
        <v>640</v>
      </c>
      <c r="I13" s="21">
        <f t="shared" si="1"/>
        <v>3200</v>
      </c>
      <c r="J13" s="52"/>
    </row>
    <row r="14" spans="1:10" x14ac:dyDescent="0.25">
      <c r="A14" s="15" t="s">
        <v>92</v>
      </c>
      <c r="B14" s="15">
        <v>2</v>
      </c>
      <c r="C14" s="16" t="s">
        <v>470</v>
      </c>
      <c r="D14" s="16"/>
      <c r="E14" s="16"/>
      <c r="F14" s="16"/>
      <c r="G14" s="16" t="s">
        <v>37</v>
      </c>
      <c r="H14" s="21">
        <v>395</v>
      </c>
      <c r="I14" s="21">
        <f t="shared" si="1"/>
        <v>790</v>
      </c>
      <c r="J14" s="52"/>
    </row>
    <row r="15" spans="1:10" x14ac:dyDescent="0.25">
      <c r="A15" s="15" t="s">
        <v>92</v>
      </c>
      <c r="B15" s="15">
        <v>2</v>
      </c>
      <c r="C15" s="16" t="s">
        <v>471</v>
      </c>
      <c r="D15" s="16"/>
      <c r="E15" s="16"/>
      <c r="F15" s="16"/>
      <c r="G15" s="16" t="s">
        <v>37</v>
      </c>
      <c r="H15" s="21">
        <v>1487</v>
      </c>
      <c r="I15" s="21">
        <f t="shared" si="1"/>
        <v>2974</v>
      </c>
      <c r="J15" s="52"/>
    </row>
    <row r="16" spans="1:10" x14ac:dyDescent="0.25">
      <c r="A16" s="15" t="s">
        <v>92</v>
      </c>
      <c r="B16" s="15">
        <v>2</v>
      </c>
      <c r="C16" s="16" t="s">
        <v>472</v>
      </c>
      <c r="D16" s="16"/>
      <c r="E16" s="16"/>
      <c r="F16" s="16"/>
      <c r="G16" s="16" t="s">
        <v>37</v>
      </c>
      <c r="H16" s="21">
        <v>204</v>
      </c>
      <c r="I16" s="21">
        <f t="shared" si="1"/>
        <v>408</v>
      </c>
      <c r="J16" s="52"/>
    </row>
    <row r="17" spans="1:10" x14ac:dyDescent="0.25">
      <c r="A17" s="15" t="s">
        <v>92</v>
      </c>
      <c r="B17" s="15">
        <v>2</v>
      </c>
      <c r="C17" s="16" t="s">
        <v>473</v>
      </c>
      <c r="D17" s="16"/>
      <c r="E17" s="16"/>
      <c r="F17" s="16"/>
      <c r="G17" s="16" t="s">
        <v>37</v>
      </c>
      <c r="H17" s="21">
        <v>185</v>
      </c>
      <c r="I17" s="21">
        <f t="shared" si="1"/>
        <v>370</v>
      </c>
      <c r="J17" s="52"/>
    </row>
    <row r="18" spans="1:10" x14ac:dyDescent="0.25">
      <c r="A18" s="15" t="s">
        <v>92</v>
      </c>
      <c r="B18" s="15">
        <v>2</v>
      </c>
      <c r="C18" s="16" t="s">
        <v>474</v>
      </c>
      <c r="D18" s="16"/>
      <c r="E18" s="16"/>
      <c r="F18" s="16"/>
      <c r="G18" s="16" t="s">
        <v>37</v>
      </c>
      <c r="H18" s="21">
        <v>204</v>
      </c>
      <c r="I18" s="21">
        <f t="shared" si="1"/>
        <v>408</v>
      </c>
      <c r="J18" s="52"/>
    </row>
    <row r="19" spans="1:10" x14ac:dyDescent="0.25">
      <c r="A19" s="57">
        <v>15</v>
      </c>
      <c r="B19" s="57">
        <f>SUM(B4:B18)</f>
        <v>50</v>
      </c>
      <c r="I19" s="60">
        <f>SUM(I4:I18)</f>
        <v>21387.937239436622</v>
      </c>
      <c r="J19" s="52"/>
    </row>
    <row r="20" spans="1:10" x14ac:dyDescent="0.25">
      <c r="A20" s="57"/>
      <c r="B20" s="57"/>
      <c r="I20" s="60"/>
      <c r="J20" s="52"/>
    </row>
    <row r="21" spans="1:10" x14ac:dyDescent="0.25">
      <c r="A21" s="48" t="s">
        <v>1344</v>
      </c>
      <c r="B21" s="48" t="s">
        <v>1096</v>
      </c>
      <c r="I21" s="10"/>
      <c r="J21" s="49"/>
    </row>
    <row r="22" spans="1:10" ht="26.25" x14ac:dyDescent="0.4">
      <c r="A22" s="50">
        <f>+A19</f>
        <v>15</v>
      </c>
      <c r="B22" s="50">
        <f>+B19</f>
        <v>50</v>
      </c>
      <c r="C22" s="51" t="s">
        <v>1097</v>
      </c>
      <c r="D22" s="52"/>
      <c r="E22" s="52"/>
      <c r="F22" s="52"/>
      <c r="G22" s="52"/>
      <c r="H22" s="52"/>
      <c r="I22" s="49"/>
      <c r="J22" s="49"/>
    </row>
    <row r="23" spans="1:10" x14ac:dyDescent="0.25">
      <c r="A23" s="57"/>
      <c r="B23" s="57"/>
      <c r="I23" s="60"/>
    </row>
    <row r="24" spans="1:10" x14ac:dyDescent="0.25">
      <c r="A24" s="57"/>
      <c r="B24" s="57"/>
      <c r="I24" s="60"/>
    </row>
    <row r="25" spans="1:10" x14ac:dyDescent="0.25">
      <c r="A25" s="55" t="s">
        <v>1105</v>
      </c>
      <c r="B25" s="55" t="s">
        <v>2</v>
      </c>
      <c r="C25" s="55" t="s">
        <v>1101</v>
      </c>
      <c r="D25" s="55" t="s">
        <v>4</v>
      </c>
      <c r="E25" s="55" t="s">
        <v>5</v>
      </c>
      <c r="F25" s="55" t="s">
        <v>6</v>
      </c>
      <c r="G25" s="55" t="s">
        <v>1102</v>
      </c>
      <c r="H25" s="55" t="s">
        <v>9</v>
      </c>
      <c r="I25" s="58"/>
      <c r="J25" s="58"/>
    </row>
    <row r="26" spans="1:10" x14ac:dyDescent="0.25">
      <c r="A26" s="98" t="s">
        <v>475</v>
      </c>
      <c r="B26" s="98">
        <v>1</v>
      </c>
      <c r="C26" s="8" t="s">
        <v>476</v>
      </c>
      <c r="D26" s="8"/>
      <c r="E26" s="8"/>
      <c r="F26" s="8"/>
      <c r="G26" s="8" t="s">
        <v>37</v>
      </c>
      <c r="H26" s="9">
        <v>6245.69</v>
      </c>
      <c r="I26" s="9">
        <v>7245</v>
      </c>
      <c r="J26" s="55"/>
    </row>
    <row r="27" spans="1:10" x14ac:dyDescent="0.25">
      <c r="A27" s="98" t="s">
        <v>475</v>
      </c>
      <c r="B27" s="98">
        <v>1</v>
      </c>
      <c r="C27" s="8" t="s">
        <v>477</v>
      </c>
      <c r="D27" s="8"/>
      <c r="E27" s="8"/>
      <c r="F27" s="8"/>
      <c r="G27" s="8" t="s">
        <v>37</v>
      </c>
      <c r="H27" s="9">
        <v>6685.34</v>
      </c>
      <c r="I27" s="9">
        <v>7754.99</v>
      </c>
      <c r="J27" s="55"/>
    </row>
    <row r="28" spans="1:10" x14ac:dyDescent="0.25">
      <c r="A28" s="98" t="s">
        <v>475</v>
      </c>
      <c r="B28" s="98">
        <v>1</v>
      </c>
      <c r="C28" s="8" t="s">
        <v>478</v>
      </c>
      <c r="D28" s="8"/>
      <c r="E28" s="8"/>
      <c r="F28" s="8"/>
      <c r="G28" s="8" t="s">
        <v>37</v>
      </c>
      <c r="H28" s="9">
        <v>5193.97</v>
      </c>
      <c r="I28" s="9">
        <v>6025</v>
      </c>
      <c r="J28" s="55"/>
    </row>
    <row r="29" spans="1:10" x14ac:dyDescent="0.25">
      <c r="A29" s="98" t="s">
        <v>475</v>
      </c>
      <c r="B29" s="98">
        <v>1</v>
      </c>
      <c r="C29" s="8" t="s">
        <v>479</v>
      </c>
      <c r="D29" s="8"/>
      <c r="E29" s="8"/>
      <c r="F29" s="8"/>
      <c r="G29" s="8" t="s">
        <v>37</v>
      </c>
      <c r="H29" s="9">
        <v>2650.76</v>
      </c>
      <c r="I29" s="9">
        <v>3074.88</v>
      </c>
      <c r="J29" s="55"/>
    </row>
    <row r="30" spans="1:10" x14ac:dyDescent="0.25">
      <c r="A30" s="98" t="s">
        <v>475</v>
      </c>
      <c r="B30" s="98">
        <v>2</v>
      </c>
      <c r="C30" s="8" t="s">
        <v>480</v>
      </c>
      <c r="D30" s="8"/>
      <c r="E30" s="8"/>
      <c r="F30" s="8"/>
      <c r="G30" s="8" t="s">
        <v>37</v>
      </c>
      <c r="H30" s="9">
        <v>5069.97</v>
      </c>
      <c r="I30" s="9">
        <v>11762.33</v>
      </c>
      <c r="J30" s="55"/>
    </row>
    <row r="31" spans="1:10" x14ac:dyDescent="0.25">
      <c r="A31" s="98" t="s">
        <v>475</v>
      </c>
      <c r="B31" s="98">
        <v>2</v>
      </c>
      <c r="C31" s="8" t="s">
        <v>481</v>
      </c>
      <c r="D31" s="8"/>
      <c r="E31" s="8"/>
      <c r="F31" s="8"/>
      <c r="G31" s="8" t="s">
        <v>37</v>
      </c>
      <c r="H31" s="9">
        <v>4456.8999999999996</v>
      </c>
      <c r="I31" s="9">
        <v>10340</v>
      </c>
      <c r="J31" s="55"/>
    </row>
    <row r="32" spans="1:10" x14ac:dyDescent="0.25">
      <c r="A32" s="98" t="s">
        <v>475</v>
      </c>
      <c r="B32" s="98">
        <v>1</v>
      </c>
      <c r="C32" s="8" t="s">
        <v>482</v>
      </c>
      <c r="D32" s="8"/>
      <c r="E32" s="8"/>
      <c r="F32" s="8"/>
      <c r="G32" s="8" t="s">
        <v>37</v>
      </c>
      <c r="H32" s="9">
        <v>4362.07</v>
      </c>
      <c r="I32" s="9">
        <v>5060</v>
      </c>
      <c r="J32" s="55"/>
    </row>
    <row r="33" spans="1:10" x14ac:dyDescent="0.25">
      <c r="A33" s="98" t="s">
        <v>475</v>
      </c>
      <c r="B33" s="98">
        <v>1</v>
      </c>
      <c r="C33" s="8" t="s">
        <v>483</v>
      </c>
      <c r="D33" s="8"/>
      <c r="E33" s="8"/>
      <c r="F33" s="8"/>
      <c r="G33" s="8" t="s">
        <v>37</v>
      </c>
      <c r="H33" s="9">
        <v>1754.31</v>
      </c>
      <c r="I33" s="9">
        <v>2034.99</v>
      </c>
      <c r="J33" s="55"/>
    </row>
    <row r="34" spans="1:10" x14ac:dyDescent="0.25">
      <c r="A34" s="98" t="s">
        <v>475</v>
      </c>
      <c r="B34" s="98">
        <v>1</v>
      </c>
      <c r="C34" s="8" t="s">
        <v>484</v>
      </c>
      <c r="D34" s="8"/>
      <c r="E34" s="8"/>
      <c r="F34" s="8"/>
      <c r="G34" s="8" t="s">
        <v>37</v>
      </c>
      <c r="H34" s="9">
        <v>2836.21</v>
      </c>
      <c r="I34" s="9">
        <v>3290</v>
      </c>
      <c r="J34" s="55"/>
    </row>
    <row r="35" spans="1:10" x14ac:dyDescent="0.25">
      <c r="A35" s="98" t="s">
        <v>475</v>
      </c>
      <c r="B35" s="98">
        <v>1</v>
      </c>
      <c r="C35" s="8" t="s">
        <v>485</v>
      </c>
      <c r="D35" s="8"/>
      <c r="E35" s="8"/>
      <c r="F35" s="8"/>
      <c r="G35" s="8" t="s">
        <v>37</v>
      </c>
      <c r="H35" s="9">
        <v>4172.41</v>
      </c>
      <c r="I35" s="9">
        <v>4839.99</v>
      </c>
      <c r="J35" s="55"/>
    </row>
    <row r="36" spans="1:10" x14ac:dyDescent="0.25">
      <c r="A36" s="98" t="s">
        <v>475</v>
      </c>
      <c r="B36" s="98">
        <v>1</v>
      </c>
      <c r="C36" s="8" t="s">
        <v>486</v>
      </c>
      <c r="D36" s="8"/>
      <c r="E36" s="8"/>
      <c r="F36" s="8"/>
      <c r="G36" s="8" t="s">
        <v>37</v>
      </c>
      <c r="H36" s="9">
        <v>2918.1</v>
      </c>
      <c r="I36" s="9">
        <v>3384.99</v>
      </c>
      <c r="J36" s="55"/>
    </row>
    <row r="37" spans="1:10" x14ac:dyDescent="0.25">
      <c r="A37" s="98" t="s">
        <v>475</v>
      </c>
      <c r="B37" s="98">
        <v>1</v>
      </c>
      <c r="C37" s="8" t="s">
        <v>487</v>
      </c>
      <c r="D37" s="8"/>
      <c r="E37" s="8"/>
      <c r="F37" s="8"/>
      <c r="G37" s="8" t="s">
        <v>37</v>
      </c>
      <c r="H37" s="9">
        <v>8448.2800000000007</v>
      </c>
      <c r="I37" s="9">
        <v>9800</v>
      </c>
      <c r="J37" s="55"/>
    </row>
    <row r="38" spans="1:10" x14ac:dyDescent="0.25">
      <c r="A38" s="98" t="s">
        <v>475</v>
      </c>
      <c r="B38" s="98">
        <v>1</v>
      </c>
      <c r="C38" s="8" t="s">
        <v>488</v>
      </c>
      <c r="D38" s="8"/>
      <c r="E38" s="8"/>
      <c r="F38" s="8"/>
      <c r="G38" s="8" t="s">
        <v>37</v>
      </c>
      <c r="H38" s="9">
        <v>1176.72</v>
      </c>
      <c r="I38" s="9">
        <v>1364.99</v>
      </c>
      <c r="J38" s="55"/>
    </row>
    <row r="39" spans="1:10" x14ac:dyDescent="0.25">
      <c r="A39" s="98" t="s">
        <v>475</v>
      </c>
      <c r="B39" s="98">
        <v>1</v>
      </c>
      <c r="C39" s="8" t="s">
        <v>489</v>
      </c>
      <c r="D39" s="8"/>
      <c r="E39" s="8"/>
      <c r="F39" s="8"/>
      <c r="G39" s="8" t="s">
        <v>37</v>
      </c>
      <c r="H39" s="9">
        <v>1831.9</v>
      </c>
      <c r="I39" s="9">
        <v>2125</v>
      </c>
      <c r="J39" s="55"/>
    </row>
    <row r="40" spans="1:10" x14ac:dyDescent="0.25">
      <c r="A40" s="98" t="s">
        <v>475</v>
      </c>
      <c r="B40" s="98">
        <v>1</v>
      </c>
      <c r="C40" s="8" t="s">
        <v>490</v>
      </c>
      <c r="D40" s="8"/>
      <c r="E40" s="8"/>
      <c r="F40" s="8"/>
      <c r="G40" s="8" t="s">
        <v>37</v>
      </c>
      <c r="H40" s="9">
        <v>1943.97</v>
      </c>
      <c r="I40" s="9">
        <v>2255</v>
      </c>
      <c r="J40" s="55"/>
    </row>
    <row r="41" spans="1:10" x14ac:dyDescent="0.25">
      <c r="A41" s="98" t="s">
        <v>475</v>
      </c>
      <c r="B41" s="98">
        <v>1</v>
      </c>
      <c r="C41" s="8" t="s">
        <v>491</v>
      </c>
      <c r="D41" s="8"/>
      <c r="E41" s="8"/>
      <c r="F41" s="8"/>
      <c r="G41" s="8" t="s">
        <v>37</v>
      </c>
      <c r="H41" s="9">
        <v>8517.24</v>
      </c>
      <c r="I41" s="9">
        <v>9879.99</v>
      </c>
      <c r="J41" s="55"/>
    </row>
    <row r="42" spans="1:10" x14ac:dyDescent="0.25">
      <c r="A42" s="57">
        <v>16</v>
      </c>
      <c r="B42" s="57">
        <f>SUM(B26:B41)</f>
        <v>18</v>
      </c>
      <c r="H42" s="6"/>
      <c r="I42" s="7">
        <f>SUM(I4:I41)</f>
        <v>133013.02447887327</v>
      </c>
      <c r="J42" s="55"/>
    </row>
    <row r="43" spans="1:10" x14ac:dyDescent="0.25">
      <c r="J43" s="55"/>
    </row>
    <row r="44" spans="1:10" x14ac:dyDescent="0.25">
      <c r="A44" s="48" t="s">
        <v>1344</v>
      </c>
      <c r="B44" s="48" t="s">
        <v>1096</v>
      </c>
      <c r="H44" s="7"/>
      <c r="I44" s="10"/>
      <c r="J44" s="58"/>
    </row>
    <row r="45" spans="1:10" ht="26.25" x14ac:dyDescent="0.4">
      <c r="A45" s="50">
        <f>+A42</f>
        <v>16</v>
      </c>
      <c r="B45" s="50">
        <f>+B42</f>
        <v>18</v>
      </c>
      <c r="C45" s="59" t="s">
        <v>1098</v>
      </c>
      <c r="D45" s="55"/>
      <c r="E45" s="55"/>
      <c r="F45" s="55"/>
      <c r="G45" s="55"/>
      <c r="H45" s="55"/>
      <c r="I45" s="58"/>
      <c r="J45" s="58"/>
    </row>
    <row r="47" spans="1:10" x14ac:dyDescent="0.25">
      <c r="E47" s="48" t="s">
        <v>1344</v>
      </c>
      <c r="F47" s="48" t="s">
        <v>1096</v>
      </c>
    </row>
    <row r="48" spans="1:10" ht="26.25" x14ac:dyDescent="0.4">
      <c r="E48" s="50">
        <f>+A22+A45</f>
        <v>31</v>
      </c>
      <c r="F48" s="50">
        <f>+B22+B45</f>
        <v>68</v>
      </c>
      <c r="G48" s="68" t="s">
        <v>9</v>
      </c>
      <c r="H48" s="74">
        <f>+I19+I42</f>
        <v>154400.9617183099</v>
      </c>
    </row>
    <row r="50" spans="1:10" ht="27.75" x14ac:dyDescent="0.4">
      <c r="A50" s="275" t="s">
        <v>1104</v>
      </c>
      <c r="B50" s="275"/>
      <c r="C50" s="275"/>
      <c r="D50" s="275"/>
      <c r="E50" s="275"/>
      <c r="F50" s="275"/>
      <c r="G50" s="275"/>
      <c r="H50" s="275"/>
      <c r="I50" s="275"/>
      <c r="J50" s="275"/>
    </row>
    <row r="51" spans="1:10" ht="27.75" x14ac:dyDescent="0.4">
      <c r="A51" s="276" t="s">
        <v>24</v>
      </c>
      <c r="B51" s="276"/>
      <c r="C51" s="276"/>
      <c r="D51" s="276"/>
      <c r="E51" s="276"/>
      <c r="F51" s="276"/>
      <c r="G51" s="276"/>
      <c r="H51" s="276"/>
      <c r="I51" s="61"/>
      <c r="J51" s="61"/>
    </row>
    <row r="52" spans="1:10" x14ac:dyDescent="0.25">
      <c r="A52" s="65" t="s">
        <v>1100</v>
      </c>
      <c r="B52" s="65" t="s">
        <v>2</v>
      </c>
      <c r="C52" s="72" t="s">
        <v>1101</v>
      </c>
      <c r="D52" s="65" t="s">
        <v>4</v>
      </c>
      <c r="E52" s="65" t="s">
        <v>5</v>
      </c>
      <c r="F52" s="65" t="s">
        <v>6</v>
      </c>
      <c r="G52" s="65" t="s">
        <v>1102</v>
      </c>
      <c r="H52" s="65" t="s">
        <v>9</v>
      </c>
      <c r="I52" s="63"/>
      <c r="J52" s="63"/>
    </row>
    <row r="53" spans="1:10" x14ac:dyDescent="0.25">
      <c r="A53" s="56" t="s">
        <v>1150</v>
      </c>
      <c r="B53" s="56">
        <v>5</v>
      </c>
      <c r="C53" t="s">
        <v>1356</v>
      </c>
      <c r="D53" t="s">
        <v>1357</v>
      </c>
      <c r="E53" t="s">
        <v>1358</v>
      </c>
      <c r="F53" t="s">
        <v>888</v>
      </c>
      <c r="G53" t="s">
        <v>44</v>
      </c>
      <c r="H53" s="6">
        <v>1725</v>
      </c>
      <c r="J53" s="63"/>
    </row>
    <row r="54" spans="1:10" x14ac:dyDescent="0.25">
      <c r="A54" s="56">
        <v>1</v>
      </c>
      <c r="B54" s="56">
        <f>SUM(B53:B53)</f>
        <v>5</v>
      </c>
      <c r="H54" s="7">
        <f>SUM(H53:H53)</f>
        <v>1725</v>
      </c>
      <c r="J54" s="63"/>
    </row>
    <row r="55" spans="1:10" x14ac:dyDescent="0.25">
      <c r="J55" s="63"/>
    </row>
    <row r="56" spans="1:10" x14ac:dyDescent="0.25">
      <c r="A56" s="62"/>
      <c r="B56" s="72"/>
      <c r="C56" s="63"/>
      <c r="D56" s="63"/>
      <c r="E56" s="63"/>
      <c r="F56" s="63"/>
      <c r="G56" s="63"/>
      <c r="H56" s="73"/>
      <c r="I56" s="63"/>
      <c r="J56" s="63"/>
    </row>
    <row r="57" spans="1:10" x14ac:dyDescent="0.25">
      <c r="A57" s="84"/>
      <c r="B57" s="56"/>
      <c r="H57" s="85"/>
    </row>
    <row r="59" spans="1:10" x14ac:dyDescent="0.25">
      <c r="A59" s="66"/>
      <c r="B59" s="66"/>
      <c r="C59" s="66"/>
      <c r="D59" s="66"/>
      <c r="E59" s="66"/>
      <c r="F59" s="66"/>
      <c r="G59" s="66"/>
      <c r="H59" s="66"/>
      <c r="I59" s="67"/>
      <c r="J59" s="67"/>
    </row>
    <row r="60" spans="1:10" x14ac:dyDescent="0.25">
      <c r="I60" s="10"/>
      <c r="J60" s="67"/>
    </row>
    <row r="61" spans="1:10" ht="21" x14ac:dyDescent="0.35">
      <c r="A61" s="48" t="s">
        <v>1344</v>
      </c>
      <c r="B61" s="48" t="s">
        <v>1096</v>
      </c>
      <c r="G61" s="68" t="s">
        <v>9</v>
      </c>
      <c r="H61" s="69">
        <f>+H54</f>
        <v>1725</v>
      </c>
      <c r="I61" s="10"/>
      <c r="J61" s="67"/>
    </row>
    <row r="62" spans="1:10" ht="26.25" x14ac:dyDescent="0.4">
      <c r="A62" s="70">
        <f>+A54</f>
        <v>1</v>
      </c>
      <c r="B62" s="70">
        <f>+B54</f>
        <v>5</v>
      </c>
      <c r="C62" s="71" t="s">
        <v>1103</v>
      </c>
      <c r="D62" s="66"/>
      <c r="E62" s="66"/>
      <c r="F62" s="66"/>
      <c r="G62" s="66"/>
      <c r="H62" s="66"/>
      <c r="I62" s="67"/>
      <c r="J62" s="67"/>
    </row>
    <row r="63" spans="1:10" ht="15.75" thickBot="1" x14ac:dyDescent="0.3"/>
    <row r="64" spans="1:10" x14ac:dyDescent="0.25">
      <c r="E64" s="48" t="s">
        <v>1344</v>
      </c>
      <c r="F64" s="48" t="s">
        <v>1096</v>
      </c>
      <c r="I64" s="102" t="s">
        <v>1176</v>
      </c>
      <c r="J64" s="204"/>
    </row>
    <row r="65" spans="5:10" ht="27" thickBot="1" x14ac:dyDescent="0.45">
      <c r="E65" s="70">
        <f>+E48+A62</f>
        <v>32</v>
      </c>
      <c r="F65" s="70">
        <f>+F48+B62</f>
        <v>73</v>
      </c>
      <c r="G65" s="68" t="s">
        <v>1106</v>
      </c>
      <c r="H65" s="101">
        <f>+H48+H61</f>
        <v>156125.9617183099</v>
      </c>
      <c r="I65" s="103">
        <v>100000</v>
      </c>
      <c r="J65" s="205"/>
    </row>
  </sheetData>
  <mergeCells count="4">
    <mergeCell ref="A2:I2"/>
    <mergeCell ref="A50:J50"/>
    <mergeCell ref="A51:H51"/>
    <mergeCell ref="A1:J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I47" sqref="I47"/>
    </sheetView>
  </sheetViews>
  <sheetFormatPr baseColWidth="10" defaultRowHeight="15" x14ac:dyDescent="0.25"/>
  <cols>
    <col min="1" max="1" width="14.140625" customWidth="1"/>
    <col min="2" max="2" width="12.5703125" customWidth="1"/>
    <col min="3" max="3" width="36.42578125" customWidth="1"/>
    <col min="4" max="4" width="34" customWidth="1"/>
    <col min="5" max="5" width="25.7109375" customWidth="1"/>
    <col min="7" max="7" width="18" customWidth="1"/>
    <col min="8" max="8" width="18.85546875" customWidth="1"/>
    <col min="9" max="9" width="18.42578125" customWidth="1"/>
    <col min="10" max="10" width="22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83" t="s">
        <v>492</v>
      </c>
      <c r="B2" s="283"/>
      <c r="C2" s="283"/>
      <c r="D2" s="283"/>
      <c r="E2" s="283"/>
      <c r="F2" s="283"/>
      <c r="G2" s="283"/>
      <c r="H2" s="283"/>
      <c r="I2" s="283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553</v>
      </c>
      <c r="B4" s="15">
        <v>5</v>
      </c>
      <c r="C4" s="16" t="s">
        <v>493</v>
      </c>
      <c r="D4" s="16" t="s">
        <v>494</v>
      </c>
      <c r="E4" s="16" t="s">
        <v>495</v>
      </c>
      <c r="F4" s="16">
        <v>2010</v>
      </c>
      <c r="G4" s="16" t="s">
        <v>44</v>
      </c>
      <c r="H4" s="21">
        <v>900</v>
      </c>
      <c r="I4" s="21">
        <f>+H4*B4</f>
        <v>4500</v>
      </c>
      <c r="J4" s="52"/>
    </row>
    <row r="5" spans="1:10" x14ac:dyDescent="0.25">
      <c r="A5" s="15">
        <v>554</v>
      </c>
      <c r="B5" s="15">
        <v>2</v>
      </c>
      <c r="C5" s="16" t="s">
        <v>496</v>
      </c>
      <c r="D5" s="16" t="s">
        <v>497</v>
      </c>
      <c r="E5" s="16" t="s">
        <v>498</v>
      </c>
      <c r="F5" s="16">
        <v>2013</v>
      </c>
      <c r="G5" s="16" t="s">
        <v>44</v>
      </c>
      <c r="H5" s="21">
        <v>1203</v>
      </c>
      <c r="I5" s="21">
        <f t="shared" ref="I5:I8" si="0">+H5*B5</f>
        <v>2406</v>
      </c>
      <c r="J5" s="52"/>
    </row>
    <row r="6" spans="1:10" x14ac:dyDescent="0.25">
      <c r="A6" s="15">
        <v>557</v>
      </c>
      <c r="B6" s="15">
        <v>2</v>
      </c>
      <c r="C6" s="16" t="s">
        <v>499</v>
      </c>
      <c r="D6" s="16" t="s">
        <v>500</v>
      </c>
      <c r="E6" s="16">
        <v>0</v>
      </c>
      <c r="F6" s="16">
        <v>2004</v>
      </c>
      <c r="G6" s="16" t="s">
        <v>44</v>
      </c>
      <c r="H6" s="21">
        <v>1345</v>
      </c>
      <c r="I6" s="21">
        <f t="shared" si="0"/>
        <v>2690</v>
      </c>
      <c r="J6" s="52"/>
    </row>
    <row r="7" spans="1:10" x14ac:dyDescent="0.25">
      <c r="A7" s="15">
        <v>558</v>
      </c>
      <c r="B7" s="15">
        <v>5</v>
      </c>
      <c r="C7" s="16" t="s">
        <v>501</v>
      </c>
      <c r="D7" s="16" t="s">
        <v>502</v>
      </c>
      <c r="E7" s="16">
        <v>0</v>
      </c>
      <c r="F7" s="16">
        <v>2000</v>
      </c>
      <c r="G7" s="16" t="s">
        <v>44</v>
      </c>
      <c r="H7" s="21">
        <v>1408</v>
      </c>
      <c r="I7" s="21">
        <f t="shared" si="0"/>
        <v>7040</v>
      </c>
      <c r="J7" s="52"/>
    </row>
    <row r="8" spans="1:10" x14ac:dyDescent="0.25">
      <c r="A8" s="15">
        <v>559</v>
      </c>
      <c r="B8" s="15">
        <v>2</v>
      </c>
      <c r="C8" s="16" t="s">
        <v>503</v>
      </c>
      <c r="D8" s="16" t="s">
        <v>504</v>
      </c>
      <c r="E8" s="16">
        <v>0</v>
      </c>
      <c r="F8" s="16">
        <v>2001</v>
      </c>
      <c r="G8" s="16" t="s">
        <v>44</v>
      </c>
      <c r="H8" s="21">
        <v>2028</v>
      </c>
      <c r="I8" s="21">
        <f t="shared" si="0"/>
        <v>4056</v>
      </c>
      <c r="J8" s="52"/>
    </row>
    <row r="9" spans="1:10" x14ac:dyDescent="0.25">
      <c r="A9" s="82">
        <v>5</v>
      </c>
      <c r="B9" s="83">
        <f>SUM(B4:B8)</f>
        <v>16</v>
      </c>
      <c r="H9" s="6"/>
      <c r="I9" s="7">
        <f>SUM(I4:I8)</f>
        <v>20692</v>
      </c>
      <c r="J9" s="52"/>
    </row>
    <row r="10" spans="1:10" x14ac:dyDescent="0.25">
      <c r="A10" s="43"/>
      <c r="B10" s="43"/>
      <c r="J10" s="52"/>
    </row>
    <row r="11" spans="1:10" x14ac:dyDescent="0.25">
      <c r="A11" s="48" t="s">
        <v>1344</v>
      </c>
      <c r="B11" s="48" t="s">
        <v>1096</v>
      </c>
      <c r="I11" s="10"/>
      <c r="J11" s="49"/>
    </row>
    <row r="12" spans="1:10" ht="26.25" x14ac:dyDescent="0.4">
      <c r="A12" s="50">
        <f>+A9</f>
        <v>5</v>
      </c>
      <c r="B12" s="50">
        <f>+B9</f>
        <v>16</v>
      </c>
      <c r="C12" s="51" t="s">
        <v>1097</v>
      </c>
      <c r="D12" s="52"/>
      <c r="E12" s="52"/>
      <c r="F12" s="52"/>
      <c r="G12" s="52"/>
      <c r="H12" s="52"/>
      <c r="I12" s="49"/>
      <c r="J12" s="49"/>
    </row>
    <row r="13" spans="1:10" x14ac:dyDescent="0.25">
      <c r="A13" s="57"/>
      <c r="B13" s="57"/>
      <c r="I13" s="60"/>
    </row>
    <row r="14" spans="1:10" x14ac:dyDescent="0.25">
      <c r="A14" s="57"/>
      <c r="B14" s="57"/>
      <c r="I14" s="60"/>
    </row>
    <row r="15" spans="1:10" x14ac:dyDescent="0.25">
      <c r="A15" s="55" t="s">
        <v>1105</v>
      </c>
      <c r="B15" s="55" t="s">
        <v>2</v>
      </c>
      <c r="C15" s="55" t="s">
        <v>1101</v>
      </c>
      <c r="D15" s="55" t="s">
        <v>4</v>
      </c>
      <c r="E15" s="55" t="s">
        <v>5</v>
      </c>
      <c r="F15" s="55" t="s">
        <v>6</v>
      </c>
      <c r="G15" s="55" t="s">
        <v>1102</v>
      </c>
      <c r="H15" s="55" t="s">
        <v>9</v>
      </c>
      <c r="I15" s="58"/>
      <c r="J15" s="58"/>
    </row>
    <row r="16" spans="1:10" x14ac:dyDescent="0.25">
      <c r="J16" s="55"/>
    </row>
    <row r="17" spans="1:10" x14ac:dyDescent="0.25">
      <c r="A17">
        <v>0</v>
      </c>
      <c r="B17">
        <v>0</v>
      </c>
      <c r="J17" s="55"/>
    </row>
    <row r="18" spans="1:10" x14ac:dyDescent="0.25">
      <c r="I18">
        <v>0</v>
      </c>
      <c r="J18" s="55"/>
    </row>
    <row r="19" spans="1:10" x14ac:dyDescent="0.25">
      <c r="A19" s="48" t="s">
        <v>1344</v>
      </c>
      <c r="B19" s="48" t="s">
        <v>1096</v>
      </c>
      <c r="H19" s="7"/>
      <c r="I19" s="10"/>
      <c r="J19" s="58"/>
    </row>
    <row r="20" spans="1:10" ht="26.25" x14ac:dyDescent="0.4">
      <c r="A20" s="50">
        <f>+A17</f>
        <v>0</v>
      </c>
      <c r="B20" s="50">
        <f>+B17</f>
        <v>0</v>
      </c>
      <c r="C20" s="59" t="s">
        <v>1098</v>
      </c>
      <c r="D20" s="55"/>
      <c r="E20" s="55"/>
      <c r="F20" s="55"/>
      <c r="G20" s="55"/>
      <c r="H20" s="55"/>
      <c r="I20" s="58"/>
      <c r="J20" s="58"/>
    </row>
    <row r="22" spans="1:10" x14ac:dyDescent="0.25">
      <c r="E22" s="48" t="s">
        <v>1344</v>
      </c>
      <c r="F22" s="48" t="s">
        <v>1096</v>
      </c>
    </row>
    <row r="23" spans="1:10" ht="26.25" x14ac:dyDescent="0.4">
      <c r="E23" s="50">
        <f>+A9+A20</f>
        <v>5</v>
      </c>
      <c r="F23" s="50">
        <f>+B9+B20</f>
        <v>16</v>
      </c>
      <c r="G23" s="68" t="s">
        <v>9</v>
      </c>
      <c r="H23" s="74">
        <f>+I9+I18</f>
        <v>20692</v>
      </c>
    </row>
    <row r="25" spans="1:10" ht="27.75" x14ac:dyDescent="0.4">
      <c r="A25" s="275" t="s">
        <v>1104</v>
      </c>
      <c r="B25" s="275"/>
      <c r="C25" s="275"/>
      <c r="D25" s="275"/>
      <c r="E25" s="275"/>
      <c r="F25" s="275"/>
      <c r="G25" s="275"/>
      <c r="H25" s="275"/>
      <c r="I25" s="275"/>
      <c r="J25" s="275"/>
    </row>
    <row r="26" spans="1:10" ht="27.75" x14ac:dyDescent="0.4">
      <c r="A26" s="276" t="s">
        <v>1112</v>
      </c>
      <c r="B26" s="276"/>
      <c r="C26" s="276"/>
      <c r="D26" s="276"/>
      <c r="E26" s="276"/>
      <c r="F26" s="276"/>
      <c r="G26" s="276"/>
      <c r="H26" s="276"/>
      <c r="I26" s="61"/>
      <c r="J26" s="61"/>
    </row>
    <row r="27" spans="1:10" x14ac:dyDescent="0.25">
      <c r="A27" s="65" t="s">
        <v>1100</v>
      </c>
      <c r="B27" s="65" t="s">
        <v>2</v>
      </c>
      <c r="C27" s="72" t="s">
        <v>1101</v>
      </c>
      <c r="D27" s="65" t="s">
        <v>4</v>
      </c>
      <c r="E27" s="65" t="s">
        <v>5</v>
      </c>
      <c r="F27" s="65" t="s">
        <v>6</v>
      </c>
      <c r="G27" s="65" t="s">
        <v>1102</v>
      </c>
      <c r="H27" s="65" t="s">
        <v>9</v>
      </c>
      <c r="I27" s="63"/>
      <c r="J27" s="63"/>
    </row>
    <row r="28" spans="1:10" x14ac:dyDescent="0.25">
      <c r="A28" s="56" t="s">
        <v>1346</v>
      </c>
      <c r="B28" s="56">
        <v>1</v>
      </c>
      <c r="C28" t="s">
        <v>1347</v>
      </c>
      <c r="D28" t="s">
        <v>1346</v>
      </c>
      <c r="E28" t="s">
        <v>1346</v>
      </c>
      <c r="H28" s="6">
        <v>120582</v>
      </c>
      <c r="J28" s="63"/>
    </row>
    <row r="29" spans="1:10" x14ac:dyDescent="0.25">
      <c r="A29" s="56" t="s">
        <v>1150</v>
      </c>
      <c r="B29" s="56">
        <v>10</v>
      </c>
      <c r="C29" t="s">
        <v>1158</v>
      </c>
      <c r="D29" t="s">
        <v>1349</v>
      </c>
      <c r="E29" t="s">
        <v>1242</v>
      </c>
      <c r="F29">
        <v>2015</v>
      </c>
      <c r="G29" t="s">
        <v>44</v>
      </c>
      <c r="H29" s="6">
        <v>5780</v>
      </c>
      <c r="J29" s="63"/>
    </row>
    <row r="30" spans="1:10" x14ac:dyDescent="0.25">
      <c r="A30" s="56" t="s">
        <v>1150</v>
      </c>
      <c r="B30" s="56">
        <v>10</v>
      </c>
      <c r="C30" t="s">
        <v>1348</v>
      </c>
      <c r="D30" t="s">
        <v>1350</v>
      </c>
      <c r="E30" t="s">
        <v>1215</v>
      </c>
      <c r="F30">
        <v>2015</v>
      </c>
      <c r="G30" t="s">
        <v>44</v>
      </c>
      <c r="H30" s="6">
        <v>13570</v>
      </c>
      <c r="J30" s="63"/>
    </row>
    <row r="31" spans="1:10" x14ac:dyDescent="0.25">
      <c r="A31" s="56">
        <v>3</v>
      </c>
      <c r="B31" s="56">
        <f>SUM(B28:B30)</f>
        <v>21</v>
      </c>
      <c r="H31" s="7">
        <f>SUM(H28:H30)</f>
        <v>139932</v>
      </c>
      <c r="J31" s="63"/>
    </row>
    <row r="32" spans="1:10" x14ac:dyDescent="0.25">
      <c r="J32" s="63"/>
    </row>
    <row r="33" spans="1:10" x14ac:dyDescent="0.25">
      <c r="A33" s="62"/>
      <c r="B33" s="72"/>
      <c r="C33" s="63"/>
      <c r="D33" s="63"/>
      <c r="E33" s="63"/>
      <c r="F33" s="63"/>
      <c r="G33" s="63"/>
      <c r="H33" s="73"/>
      <c r="I33" s="63"/>
      <c r="J33" s="63"/>
    </row>
    <row r="34" spans="1:10" x14ac:dyDescent="0.25">
      <c r="A34" s="84"/>
      <c r="B34" s="56"/>
      <c r="H34" s="85"/>
    </row>
    <row r="36" spans="1:10" x14ac:dyDescent="0.25">
      <c r="A36" s="66"/>
      <c r="B36" s="66"/>
      <c r="C36" s="66"/>
      <c r="D36" s="66"/>
      <c r="E36" s="66"/>
      <c r="F36" s="66"/>
      <c r="G36" s="66"/>
      <c r="H36" s="66"/>
      <c r="I36" s="67"/>
      <c r="J36" s="67"/>
    </row>
    <row r="37" spans="1:10" x14ac:dyDescent="0.25">
      <c r="I37" s="10"/>
      <c r="J37" s="67"/>
    </row>
    <row r="38" spans="1:10" ht="21" x14ac:dyDescent="0.35">
      <c r="A38" s="48" t="s">
        <v>1344</v>
      </c>
      <c r="B38" s="48" t="s">
        <v>1096</v>
      </c>
      <c r="G38" s="68" t="s">
        <v>9</v>
      </c>
      <c r="H38" s="69">
        <f>+H31</f>
        <v>139932</v>
      </c>
      <c r="I38" s="10"/>
      <c r="J38" s="67"/>
    </row>
    <row r="39" spans="1:10" ht="26.25" x14ac:dyDescent="0.4">
      <c r="A39" s="70">
        <f>+A31</f>
        <v>3</v>
      </c>
      <c r="B39" s="70">
        <f>+B31</f>
        <v>21</v>
      </c>
      <c r="C39" s="71" t="s">
        <v>1103</v>
      </c>
      <c r="D39" s="66"/>
      <c r="E39" s="66"/>
      <c r="F39" s="66"/>
      <c r="G39" s="66"/>
      <c r="H39" s="66"/>
      <c r="I39" s="67"/>
      <c r="J39" s="67"/>
    </row>
    <row r="40" spans="1:10" ht="15.75" thickBot="1" x14ac:dyDescent="0.3"/>
    <row r="41" spans="1:10" x14ac:dyDescent="0.25">
      <c r="E41" s="48" t="s">
        <v>1344</v>
      </c>
      <c r="F41" s="48" t="s">
        <v>1096</v>
      </c>
      <c r="I41" s="104" t="s">
        <v>1176</v>
      </c>
      <c r="J41" s="204"/>
    </row>
    <row r="42" spans="1:10" ht="27" thickBot="1" x14ac:dyDescent="0.45">
      <c r="E42" s="70">
        <f>+E23+A39</f>
        <v>8</v>
      </c>
      <c r="F42" s="70">
        <f>+F23+B39</f>
        <v>37</v>
      </c>
      <c r="G42" s="68" t="s">
        <v>1106</v>
      </c>
      <c r="H42" s="101">
        <f>+H23+H38</f>
        <v>160624</v>
      </c>
      <c r="I42" s="105">
        <v>100000</v>
      </c>
      <c r="J42" s="205"/>
    </row>
    <row r="45" spans="1:10" x14ac:dyDescent="0.25">
      <c r="H45" s="100">
        <f>+H23+H29+H30</f>
        <v>40042</v>
      </c>
    </row>
  </sheetData>
  <mergeCells count="4">
    <mergeCell ref="A2:I2"/>
    <mergeCell ref="A1:J1"/>
    <mergeCell ref="A25:J25"/>
    <mergeCell ref="A26:H2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topLeftCell="L1" workbookViewId="0">
      <selection activeCell="I210" sqref="I210:I211"/>
    </sheetView>
  </sheetViews>
  <sheetFormatPr baseColWidth="10" defaultRowHeight="15" x14ac:dyDescent="0.25"/>
  <cols>
    <col min="1" max="1" width="41.42578125" customWidth="1"/>
    <col min="2" max="2" width="12.5703125" customWidth="1"/>
    <col min="3" max="3" width="46.140625" customWidth="1"/>
    <col min="4" max="4" width="31.5703125" customWidth="1"/>
    <col min="5" max="5" width="22.5703125" customWidth="1"/>
    <col min="7" max="7" width="16.140625" customWidth="1"/>
    <col min="8" max="8" width="21" customWidth="1"/>
    <col min="9" max="9" width="20" customWidth="1"/>
    <col min="10" max="10" width="24.1406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x14ac:dyDescent="0.25">
      <c r="A2" s="284" t="s">
        <v>25</v>
      </c>
      <c r="B2" s="284"/>
      <c r="C2" s="284"/>
      <c r="D2" s="284"/>
      <c r="E2" s="284"/>
      <c r="F2" s="284"/>
      <c r="G2" s="284"/>
      <c r="H2" s="284"/>
      <c r="I2" s="284"/>
      <c r="J2" s="52"/>
    </row>
    <row r="3" spans="1:10" ht="24" x14ac:dyDescent="0.25">
      <c r="A3" s="53" t="s">
        <v>1</v>
      </c>
      <c r="B3" s="53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2"/>
    </row>
    <row r="4" spans="1:10" x14ac:dyDescent="0.25">
      <c r="A4">
        <v>562</v>
      </c>
      <c r="B4" s="56">
        <v>3</v>
      </c>
      <c r="C4" t="s">
        <v>505</v>
      </c>
      <c r="D4" t="s">
        <v>506</v>
      </c>
      <c r="E4" t="s">
        <v>507</v>
      </c>
      <c r="F4">
        <v>0</v>
      </c>
      <c r="G4" t="s">
        <v>44</v>
      </c>
      <c r="H4" s="6">
        <v>360.16199999999992</v>
      </c>
      <c r="I4" s="6">
        <f>+H4*B4</f>
        <v>1080.4859999999999</v>
      </c>
      <c r="J4" s="52"/>
    </row>
    <row r="5" spans="1:10" x14ac:dyDescent="0.25">
      <c r="A5">
        <v>567</v>
      </c>
      <c r="B5" s="56">
        <v>3</v>
      </c>
      <c r="C5" t="s">
        <v>508</v>
      </c>
      <c r="D5" t="s">
        <v>509</v>
      </c>
      <c r="E5" t="s">
        <v>510</v>
      </c>
      <c r="F5">
        <v>0</v>
      </c>
      <c r="G5" t="s">
        <v>44</v>
      </c>
      <c r="H5" s="6">
        <v>181</v>
      </c>
      <c r="I5" s="6">
        <f t="shared" ref="I5:I40" si="0">+H5*B5</f>
        <v>543</v>
      </c>
      <c r="J5" s="52"/>
    </row>
    <row r="6" spans="1:10" x14ac:dyDescent="0.25">
      <c r="A6">
        <v>581</v>
      </c>
      <c r="B6" s="56">
        <v>5</v>
      </c>
      <c r="C6" t="s">
        <v>511</v>
      </c>
      <c r="D6" t="s">
        <v>512</v>
      </c>
      <c r="E6" t="s">
        <v>513</v>
      </c>
      <c r="F6">
        <v>0</v>
      </c>
      <c r="G6" t="s">
        <v>37</v>
      </c>
      <c r="H6" s="6">
        <v>315</v>
      </c>
      <c r="I6" s="6">
        <f t="shared" si="0"/>
        <v>1575</v>
      </c>
      <c r="J6" s="52"/>
    </row>
    <row r="7" spans="1:10" x14ac:dyDescent="0.25">
      <c r="A7">
        <v>582</v>
      </c>
      <c r="B7" s="56">
        <v>5</v>
      </c>
      <c r="C7" t="s">
        <v>514</v>
      </c>
      <c r="D7" t="s">
        <v>515</v>
      </c>
      <c r="E7" t="s">
        <v>516</v>
      </c>
      <c r="F7">
        <v>0</v>
      </c>
      <c r="G7" t="s">
        <v>37</v>
      </c>
      <c r="H7" s="6">
        <v>1384.1</v>
      </c>
      <c r="I7" s="6">
        <f t="shared" si="0"/>
        <v>6920.5</v>
      </c>
      <c r="J7" s="52"/>
    </row>
    <row r="8" spans="1:10" x14ac:dyDescent="0.25">
      <c r="A8">
        <v>583</v>
      </c>
      <c r="B8" s="56">
        <v>5</v>
      </c>
      <c r="C8" t="s">
        <v>517</v>
      </c>
      <c r="D8" t="s">
        <v>518</v>
      </c>
      <c r="E8" t="s">
        <v>519</v>
      </c>
      <c r="F8">
        <v>0</v>
      </c>
      <c r="G8" t="s">
        <v>37</v>
      </c>
      <c r="H8" s="6">
        <v>299</v>
      </c>
      <c r="I8" s="6">
        <f t="shared" si="0"/>
        <v>1495</v>
      </c>
      <c r="J8" s="52"/>
    </row>
    <row r="9" spans="1:10" x14ac:dyDescent="0.25">
      <c r="A9">
        <v>584</v>
      </c>
      <c r="B9" s="56">
        <v>5</v>
      </c>
      <c r="C9" t="s">
        <v>520</v>
      </c>
      <c r="D9" t="s">
        <v>521</v>
      </c>
      <c r="E9" t="s">
        <v>522</v>
      </c>
      <c r="F9">
        <v>2016</v>
      </c>
      <c r="G9" t="s">
        <v>44</v>
      </c>
      <c r="H9" s="6">
        <v>452.11267605633805</v>
      </c>
      <c r="I9" s="6">
        <f t="shared" si="0"/>
        <v>2260.5633802816901</v>
      </c>
      <c r="J9" s="52"/>
    </row>
    <row r="10" spans="1:10" x14ac:dyDescent="0.25">
      <c r="A10">
        <v>587</v>
      </c>
      <c r="B10" s="56">
        <v>5</v>
      </c>
      <c r="C10" t="s">
        <v>523</v>
      </c>
      <c r="D10" t="s">
        <v>524</v>
      </c>
      <c r="E10" t="s">
        <v>525</v>
      </c>
      <c r="F10">
        <v>2013</v>
      </c>
      <c r="G10" t="s">
        <v>44</v>
      </c>
      <c r="H10" s="6">
        <v>360</v>
      </c>
      <c r="I10" s="6">
        <f t="shared" si="0"/>
        <v>1800</v>
      </c>
      <c r="J10" s="52"/>
    </row>
    <row r="11" spans="1:10" x14ac:dyDescent="0.25">
      <c r="A11" t="s">
        <v>92</v>
      </c>
      <c r="B11" s="56">
        <v>2</v>
      </c>
      <c r="C11" t="s">
        <v>526</v>
      </c>
      <c r="G11" t="s">
        <v>44</v>
      </c>
      <c r="H11" s="6">
        <v>470</v>
      </c>
      <c r="I11" s="6">
        <f t="shared" si="0"/>
        <v>940</v>
      </c>
      <c r="J11" s="52"/>
    </row>
    <row r="12" spans="1:10" x14ac:dyDescent="0.25">
      <c r="A12" t="s">
        <v>92</v>
      </c>
      <c r="B12" s="56">
        <v>2</v>
      </c>
      <c r="C12" t="s">
        <v>527</v>
      </c>
      <c r="G12" t="s">
        <v>44</v>
      </c>
      <c r="H12" s="6">
        <v>490</v>
      </c>
      <c r="I12" s="6">
        <f t="shared" si="0"/>
        <v>980</v>
      </c>
      <c r="J12" s="52"/>
    </row>
    <row r="13" spans="1:10" x14ac:dyDescent="0.25">
      <c r="A13" t="s">
        <v>92</v>
      </c>
      <c r="B13" s="56">
        <v>2</v>
      </c>
      <c r="C13" t="s">
        <v>528</v>
      </c>
      <c r="G13" t="s">
        <v>44</v>
      </c>
      <c r="H13" s="6">
        <v>540</v>
      </c>
      <c r="I13" s="6">
        <f t="shared" si="0"/>
        <v>1080</v>
      </c>
      <c r="J13" s="52"/>
    </row>
    <row r="14" spans="1:10" x14ac:dyDescent="0.25">
      <c r="A14" t="s">
        <v>92</v>
      </c>
      <c r="B14" s="56">
        <v>2</v>
      </c>
      <c r="C14" t="s">
        <v>529</v>
      </c>
      <c r="G14" t="s">
        <v>44</v>
      </c>
      <c r="H14" s="6">
        <v>390</v>
      </c>
      <c r="I14" s="6">
        <f t="shared" si="0"/>
        <v>780</v>
      </c>
      <c r="J14" s="52"/>
    </row>
    <row r="15" spans="1:10" x14ac:dyDescent="0.25">
      <c r="A15" t="s">
        <v>92</v>
      </c>
      <c r="B15" s="56">
        <v>2</v>
      </c>
      <c r="C15" t="s">
        <v>530</v>
      </c>
      <c r="G15" t="s">
        <v>44</v>
      </c>
      <c r="H15" s="6">
        <v>330</v>
      </c>
      <c r="I15" s="6">
        <f t="shared" si="0"/>
        <v>660</v>
      </c>
      <c r="J15" s="52"/>
    </row>
    <row r="16" spans="1:10" x14ac:dyDescent="0.25">
      <c r="A16" t="s">
        <v>92</v>
      </c>
      <c r="B16" s="56">
        <v>2</v>
      </c>
      <c r="C16" t="s">
        <v>531</v>
      </c>
      <c r="G16" t="s">
        <v>44</v>
      </c>
      <c r="H16" s="6">
        <v>470</v>
      </c>
      <c r="I16" s="6">
        <f t="shared" si="0"/>
        <v>940</v>
      </c>
      <c r="J16" s="52"/>
    </row>
    <row r="17" spans="1:10" x14ac:dyDescent="0.25">
      <c r="A17" t="s">
        <v>92</v>
      </c>
      <c r="B17" s="56">
        <v>2</v>
      </c>
      <c r="C17" t="s">
        <v>532</v>
      </c>
      <c r="G17" t="s">
        <v>44</v>
      </c>
      <c r="H17" s="6">
        <v>470</v>
      </c>
      <c r="I17" s="6">
        <f t="shared" si="0"/>
        <v>940</v>
      </c>
      <c r="J17" s="52"/>
    </row>
    <row r="18" spans="1:10" x14ac:dyDescent="0.25">
      <c r="A18" t="s">
        <v>92</v>
      </c>
      <c r="B18" s="56">
        <v>2</v>
      </c>
      <c r="C18" t="s">
        <v>533</v>
      </c>
      <c r="G18" t="s">
        <v>44</v>
      </c>
      <c r="H18" s="6">
        <v>620</v>
      </c>
      <c r="I18" s="6">
        <f t="shared" si="0"/>
        <v>1240</v>
      </c>
      <c r="J18" s="52"/>
    </row>
    <row r="19" spans="1:10" x14ac:dyDescent="0.25">
      <c r="A19" t="s">
        <v>92</v>
      </c>
      <c r="B19" s="56">
        <v>2</v>
      </c>
      <c r="C19" t="s">
        <v>534</v>
      </c>
      <c r="G19" t="s">
        <v>44</v>
      </c>
      <c r="H19" s="6">
        <v>290</v>
      </c>
      <c r="I19" s="6">
        <f t="shared" si="0"/>
        <v>580</v>
      </c>
      <c r="J19" s="52"/>
    </row>
    <row r="20" spans="1:10" x14ac:dyDescent="0.25">
      <c r="A20" t="s">
        <v>92</v>
      </c>
      <c r="B20" s="56">
        <v>2</v>
      </c>
      <c r="C20" t="s">
        <v>535</v>
      </c>
      <c r="G20" t="s">
        <v>44</v>
      </c>
      <c r="H20" s="6">
        <v>360</v>
      </c>
      <c r="I20" s="6">
        <f t="shared" si="0"/>
        <v>720</v>
      </c>
      <c r="J20" s="52"/>
    </row>
    <row r="21" spans="1:10" x14ac:dyDescent="0.25">
      <c r="A21" t="s">
        <v>92</v>
      </c>
      <c r="B21" s="56">
        <v>2</v>
      </c>
      <c r="C21" t="s">
        <v>536</v>
      </c>
      <c r="G21" t="s">
        <v>44</v>
      </c>
      <c r="H21" s="6">
        <v>390</v>
      </c>
      <c r="I21" s="6">
        <f t="shared" si="0"/>
        <v>780</v>
      </c>
      <c r="J21" s="52"/>
    </row>
    <row r="22" spans="1:10" x14ac:dyDescent="0.25">
      <c r="A22" t="s">
        <v>92</v>
      </c>
      <c r="B22" s="56">
        <v>2</v>
      </c>
      <c r="C22" t="s">
        <v>537</v>
      </c>
      <c r="G22" t="s">
        <v>44</v>
      </c>
      <c r="H22" s="6">
        <v>420</v>
      </c>
      <c r="I22" s="6">
        <f t="shared" si="0"/>
        <v>840</v>
      </c>
      <c r="J22" s="52"/>
    </row>
    <row r="23" spans="1:10" x14ac:dyDescent="0.25">
      <c r="A23" t="s">
        <v>92</v>
      </c>
      <c r="B23" s="56">
        <v>2</v>
      </c>
      <c r="C23" t="s">
        <v>538</v>
      </c>
      <c r="G23" t="s">
        <v>44</v>
      </c>
      <c r="H23" s="6">
        <v>410</v>
      </c>
      <c r="I23" s="6">
        <f t="shared" si="0"/>
        <v>820</v>
      </c>
      <c r="J23" s="52"/>
    </row>
    <row r="24" spans="1:10" x14ac:dyDescent="0.25">
      <c r="A24" t="s">
        <v>92</v>
      </c>
      <c r="B24" s="56">
        <v>2</v>
      </c>
      <c r="C24" t="s">
        <v>539</v>
      </c>
      <c r="G24" t="s">
        <v>44</v>
      </c>
      <c r="H24" s="6">
        <v>390</v>
      </c>
      <c r="I24" s="6">
        <f t="shared" si="0"/>
        <v>780</v>
      </c>
      <c r="J24" s="52"/>
    </row>
    <row r="25" spans="1:10" x14ac:dyDescent="0.25">
      <c r="A25" t="s">
        <v>92</v>
      </c>
      <c r="B25" s="56">
        <v>2</v>
      </c>
      <c r="C25" t="s">
        <v>540</v>
      </c>
      <c r="G25" t="s">
        <v>44</v>
      </c>
      <c r="H25" s="6">
        <v>500</v>
      </c>
      <c r="I25" s="6">
        <f t="shared" si="0"/>
        <v>1000</v>
      </c>
      <c r="J25" s="52"/>
    </row>
    <row r="26" spans="1:10" x14ac:dyDescent="0.25">
      <c r="A26" t="s">
        <v>92</v>
      </c>
      <c r="B26" s="56">
        <v>2</v>
      </c>
      <c r="C26" t="s">
        <v>541</v>
      </c>
      <c r="G26" t="s">
        <v>44</v>
      </c>
      <c r="H26" s="6">
        <v>530</v>
      </c>
      <c r="I26" s="6">
        <f t="shared" si="0"/>
        <v>1060</v>
      </c>
      <c r="J26" s="52"/>
    </row>
    <row r="27" spans="1:10" x14ac:dyDescent="0.25">
      <c r="A27" t="s">
        <v>92</v>
      </c>
      <c r="B27" s="56">
        <v>2</v>
      </c>
      <c r="C27" t="s">
        <v>542</v>
      </c>
      <c r="G27" t="s">
        <v>44</v>
      </c>
      <c r="H27" s="6">
        <v>530</v>
      </c>
      <c r="I27" s="6">
        <f t="shared" si="0"/>
        <v>1060</v>
      </c>
      <c r="J27" s="52"/>
    </row>
    <row r="28" spans="1:10" x14ac:dyDescent="0.25">
      <c r="A28" t="s">
        <v>92</v>
      </c>
      <c r="B28" s="56">
        <v>2</v>
      </c>
      <c r="C28" t="s">
        <v>543</v>
      </c>
      <c r="G28" t="s">
        <v>44</v>
      </c>
      <c r="H28" s="6">
        <v>390</v>
      </c>
      <c r="I28" s="6">
        <f t="shared" si="0"/>
        <v>780</v>
      </c>
      <c r="J28" s="52"/>
    </row>
    <row r="29" spans="1:10" x14ac:dyDescent="0.25">
      <c r="A29" t="s">
        <v>92</v>
      </c>
      <c r="B29" s="56">
        <v>2</v>
      </c>
      <c r="C29" t="s">
        <v>544</v>
      </c>
      <c r="G29" t="s">
        <v>44</v>
      </c>
      <c r="H29" s="6">
        <v>500</v>
      </c>
      <c r="I29" s="6">
        <f t="shared" si="0"/>
        <v>1000</v>
      </c>
      <c r="J29" s="52"/>
    </row>
    <row r="30" spans="1:10" x14ac:dyDescent="0.25">
      <c r="A30" t="s">
        <v>92</v>
      </c>
      <c r="B30" s="56">
        <v>2</v>
      </c>
      <c r="C30" t="s">
        <v>545</v>
      </c>
      <c r="G30" t="s">
        <v>44</v>
      </c>
      <c r="H30" s="6">
        <v>500</v>
      </c>
      <c r="I30" s="6">
        <f t="shared" si="0"/>
        <v>1000</v>
      </c>
      <c r="J30" s="52"/>
    </row>
    <row r="31" spans="1:10" x14ac:dyDescent="0.25">
      <c r="A31" t="s">
        <v>92</v>
      </c>
      <c r="B31" s="56">
        <v>2</v>
      </c>
      <c r="C31" t="s">
        <v>546</v>
      </c>
      <c r="G31" t="s">
        <v>44</v>
      </c>
      <c r="H31" s="6">
        <v>440</v>
      </c>
      <c r="I31" s="6">
        <f t="shared" si="0"/>
        <v>880</v>
      </c>
      <c r="J31" s="52"/>
    </row>
    <row r="32" spans="1:10" x14ac:dyDescent="0.25">
      <c r="A32" t="s">
        <v>92</v>
      </c>
      <c r="B32" s="56">
        <v>2</v>
      </c>
      <c r="C32" t="s">
        <v>547</v>
      </c>
      <c r="G32" t="s">
        <v>44</v>
      </c>
      <c r="H32" s="6">
        <v>500</v>
      </c>
      <c r="I32" s="6">
        <f t="shared" si="0"/>
        <v>1000</v>
      </c>
      <c r="J32" s="52"/>
    </row>
    <row r="33" spans="1:10" x14ac:dyDescent="0.25">
      <c r="A33" t="s">
        <v>92</v>
      </c>
      <c r="B33" s="56">
        <v>2</v>
      </c>
      <c r="C33" t="s">
        <v>548</v>
      </c>
      <c r="G33" t="s">
        <v>44</v>
      </c>
      <c r="H33" s="6">
        <v>470</v>
      </c>
      <c r="I33" s="6">
        <f t="shared" si="0"/>
        <v>940</v>
      </c>
      <c r="J33" s="52"/>
    </row>
    <row r="34" spans="1:10" x14ac:dyDescent="0.25">
      <c r="A34" t="s">
        <v>92</v>
      </c>
      <c r="B34" s="56">
        <v>2</v>
      </c>
      <c r="C34" t="s">
        <v>549</v>
      </c>
      <c r="G34" t="s">
        <v>44</v>
      </c>
      <c r="H34" s="6">
        <v>500</v>
      </c>
      <c r="I34" s="6">
        <f t="shared" si="0"/>
        <v>1000</v>
      </c>
      <c r="J34" s="52"/>
    </row>
    <row r="35" spans="1:10" x14ac:dyDescent="0.25">
      <c r="A35" t="s">
        <v>92</v>
      </c>
      <c r="B35" s="56">
        <v>2</v>
      </c>
      <c r="C35" t="s">
        <v>550</v>
      </c>
      <c r="G35" t="s">
        <v>44</v>
      </c>
      <c r="H35" s="6">
        <v>440</v>
      </c>
      <c r="I35" s="6">
        <f t="shared" si="0"/>
        <v>880</v>
      </c>
      <c r="J35" s="52"/>
    </row>
    <row r="36" spans="1:10" x14ac:dyDescent="0.25">
      <c r="A36" t="s">
        <v>92</v>
      </c>
      <c r="B36" s="56">
        <v>2</v>
      </c>
      <c r="C36" t="s">
        <v>551</v>
      </c>
      <c r="G36" t="s">
        <v>44</v>
      </c>
      <c r="H36" s="6">
        <v>500</v>
      </c>
      <c r="I36" s="6">
        <f t="shared" si="0"/>
        <v>1000</v>
      </c>
      <c r="J36" s="52"/>
    </row>
    <row r="37" spans="1:10" x14ac:dyDescent="0.25">
      <c r="A37" t="s">
        <v>92</v>
      </c>
      <c r="B37" s="56">
        <v>2</v>
      </c>
      <c r="C37" t="s">
        <v>552</v>
      </c>
      <c r="G37" t="s">
        <v>44</v>
      </c>
      <c r="H37" s="6">
        <v>440</v>
      </c>
      <c r="I37" s="6">
        <f t="shared" si="0"/>
        <v>880</v>
      </c>
      <c r="J37" s="52"/>
    </row>
    <row r="38" spans="1:10" x14ac:dyDescent="0.25">
      <c r="A38" t="s">
        <v>92</v>
      </c>
      <c r="B38" s="56">
        <v>2</v>
      </c>
      <c r="C38" t="s">
        <v>553</v>
      </c>
      <c r="G38" t="s">
        <v>44</v>
      </c>
      <c r="H38" s="6">
        <v>590</v>
      </c>
      <c r="I38" s="6">
        <f t="shared" si="0"/>
        <v>1180</v>
      </c>
      <c r="J38" s="52"/>
    </row>
    <row r="39" spans="1:10" x14ac:dyDescent="0.25">
      <c r="A39" t="s">
        <v>92</v>
      </c>
      <c r="B39" s="56">
        <v>2</v>
      </c>
      <c r="C39" t="s">
        <v>554</v>
      </c>
      <c r="G39" t="s">
        <v>44</v>
      </c>
      <c r="H39" s="6">
        <v>360</v>
      </c>
      <c r="I39" s="6">
        <f t="shared" si="0"/>
        <v>720</v>
      </c>
      <c r="J39" s="52"/>
    </row>
    <row r="40" spans="1:10" x14ac:dyDescent="0.25">
      <c r="A40" t="s">
        <v>92</v>
      </c>
      <c r="B40" s="56">
        <v>2</v>
      </c>
      <c r="C40" t="s">
        <v>555</v>
      </c>
      <c r="G40" t="s">
        <v>44</v>
      </c>
      <c r="H40" s="6">
        <v>590</v>
      </c>
      <c r="I40" s="6">
        <f t="shared" si="0"/>
        <v>1180</v>
      </c>
      <c r="J40" s="52"/>
    </row>
    <row r="41" spans="1:10" x14ac:dyDescent="0.25">
      <c r="A41" s="57">
        <v>37</v>
      </c>
      <c r="B41" s="57">
        <f>SUM(B4:B40)</f>
        <v>91</v>
      </c>
      <c r="H41" s="6"/>
      <c r="I41" s="7">
        <f>SUM(I4:I40)</f>
        <v>43314.549380281693</v>
      </c>
      <c r="J41" s="52"/>
    </row>
    <row r="42" spans="1:10" x14ac:dyDescent="0.25">
      <c r="A42" s="57"/>
      <c r="B42" s="57"/>
      <c r="H42" s="6"/>
      <c r="I42" s="7"/>
      <c r="J42" s="52"/>
    </row>
    <row r="43" spans="1:10" x14ac:dyDescent="0.25">
      <c r="A43" s="48" t="s">
        <v>1344</v>
      </c>
      <c r="B43" s="48" t="s">
        <v>1096</v>
      </c>
      <c r="I43" s="10"/>
      <c r="J43" s="49"/>
    </row>
    <row r="44" spans="1:10" ht="26.25" x14ac:dyDescent="0.4">
      <c r="A44" s="50">
        <f>+A41</f>
        <v>37</v>
      </c>
      <c r="B44" s="50">
        <f>+B41</f>
        <v>91</v>
      </c>
      <c r="C44" s="51" t="s">
        <v>1097</v>
      </c>
      <c r="D44" s="52"/>
      <c r="E44" s="52"/>
      <c r="F44" s="52"/>
      <c r="G44" s="52"/>
      <c r="H44" s="52"/>
      <c r="I44" s="49"/>
      <c r="J44" s="49"/>
    </row>
    <row r="46" spans="1:10" x14ac:dyDescent="0.25">
      <c r="A46" s="55" t="s">
        <v>1105</v>
      </c>
      <c r="B46" s="55" t="s">
        <v>2</v>
      </c>
      <c r="C46" s="55" t="s">
        <v>1101</v>
      </c>
      <c r="D46" s="55" t="s">
        <v>4</v>
      </c>
      <c r="E46" s="55" t="s">
        <v>5</v>
      </c>
      <c r="F46" s="55" t="s">
        <v>6</v>
      </c>
      <c r="G46" s="55" t="s">
        <v>1102</v>
      </c>
      <c r="H46" s="55" t="s">
        <v>9</v>
      </c>
      <c r="I46" s="58"/>
      <c r="J46" s="58"/>
    </row>
    <row r="47" spans="1:10" x14ac:dyDescent="0.25">
      <c r="J47" s="55"/>
    </row>
    <row r="48" spans="1:10" x14ac:dyDescent="0.25">
      <c r="A48">
        <v>0</v>
      </c>
      <c r="B48">
        <v>0</v>
      </c>
      <c r="J48" s="55"/>
    </row>
    <row r="49" spans="1:10" x14ac:dyDescent="0.25">
      <c r="J49" s="55"/>
    </row>
    <row r="50" spans="1:10" x14ac:dyDescent="0.25">
      <c r="A50" s="48" t="s">
        <v>1344</v>
      </c>
      <c r="B50" s="48" t="s">
        <v>1096</v>
      </c>
      <c r="H50" s="7"/>
      <c r="I50" s="10"/>
      <c r="J50" s="58"/>
    </row>
    <row r="51" spans="1:10" ht="26.25" x14ac:dyDescent="0.4">
      <c r="A51" s="50">
        <f>+A48</f>
        <v>0</v>
      </c>
      <c r="B51" s="50">
        <f>+B48</f>
        <v>0</v>
      </c>
      <c r="C51" s="59" t="s">
        <v>1098</v>
      </c>
      <c r="D51" s="55"/>
      <c r="E51" s="55"/>
      <c r="F51" s="55"/>
      <c r="G51" s="55"/>
      <c r="H51" s="55"/>
      <c r="I51" s="58"/>
      <c r="J51" s="58"/>
    </row>
    <row r="53" spans="1:10" x14ac:dyDescent="0.25">
      <c r="E53" s="48" t="s">
        <v>1344</v>
      </c>
      <c r="F53" s="48" t="s">
        <v>1096</v>
      </c>
    </row>
    <row r="54" spans="1:10" ht="26.25" x14ac:dyDescent="0.4">
      <c r="E54" s="50">
        <f>+A44+A51</f>
        <v>37</v>
      </c>
      <c r="F54" s="50">
        <f>+B44+B51</f>
        <v>91</v>
      </c>
      <c r="G54" s="68" t="s">
        <v>9</v>
      </c>
      <c r="H54" s="74">
        <f>+I41+I49</f>
        <v>43314.549380281693</v>
      </c>
    </row>
    <row r="56" spans="1:10" ht="27.75" x14ac:dyDescent="0.4">
      <c r="A56" s="275" t="s">
        <v>1104</v>
      </c>
      <c r="B56" s="275"/>
      <c r="C56" s="275"/>
      <c r="D56" s="275"/>
      <c r="E56" s="275"/>
      <c r="F56" s="275"/>
      <c r="G56" s="275"/>
      <c r="H56" s="275"/>
      <c r="I56" s="275"/>
      <c r="J56" s="275"/>
    </row>
    <row r="57" spans="1:10" ht="27.75" x14ac:dyDescent="0.4">
      <c r="A57" s="276" t="s">
        <v>25</v>
      </c>
      <c r="B57" s="276"/>
      <c r="C57" s="276"/>
      <c r="D57" s="276"/>
      <c r="E57" s="276"/>
      <c r="F57" s="276"/>
      <c r="G57" s="276"/>
      <c r="H57" s="276"/>
      <c r="I57" s="61"/>
      <c r="J57" s="61"/>
    </row>
    <row r="58" spans="1:10" x14ac:dyDescent="0.25">
      <c r="A58" s="65" t="s">
        <v>1100</v>
      </c>
      <c r="B58" s="65" t="s">
        <v>2</v>
      </c>
      <c r="C58" s="72" t="s">
        <v>1101</v>
      </c>
      <c r="D58" s="65" t="s">
        <v>4</v>
      </c>
      <c r="E58" s="65" t="s">
        <v>5</v>
      </c>
      <c r="F58" s="65" t="s">
        <v>6</v>
      </c>
      <c r="G58" s="65" t="s">
        <v>1102</v>
      </c>
      <c r="H58" s="65" t="s">
        <v>9</v>
      </c>
      <c r="I58" s="63"/>
      <c r="J58" s="63"/>
    </row>
    <row r="59" spans="1:10" x14ac:dyDescent="0.25">
      <c r="A59" s="106" t="s">
        <v>155</v>
      </c>
      <c r="B59" s="107">
        <v>2</v>
      </c>
      <c r="C59" s="106" t="s">
        <v>1471</v>
      </c>
      <c r="D59" s="106" t="s">
        <v>1417</v>
      </c>
      <c r="E59" s="106" t="s">
        <v>155</v>
      </c>
      <c r="G59" t="s">
        <v>44</v>
      </c>
      <c r="H59" s="6">
        <v>336</v>
      </c>
      <c r="J59" s="63"/>
    </row>
    <row r="60" spans="1:10" x14ac:dyDescent="0.25">
      <c r="A60" s="106" t="s">
        <v>155</v>
      </c>
      <c r="B60" s="107">
        <v>1</v>
      </c>
      <c r="C60" s="106" t="s">
        <v>1418</v>
      </c>
      <c r="D60" s="106" t="s">
        <v>1419</v>
      </c>
      <c r="E60" s="106" t="s">
        <v>155</v>
      </c>
      <c r="G60" t="s">
        <v>44</v>
      </c>
      <c r="H60" s="6">
        <v>296</v>
      </c>
      <c r="J60" s="63"/>
    </row>
    <row r="61" spans="1:10" x14ac:dyDescent="0.25">
      <c r="A61" s="106" t="s">
        <v>155</v>
      </c>
      <c r="B61" s="107">
        <v>1</v>
      </c>
      <c r="C61" s="106" t="s">
        <v>1472</v>
      </c>
      <c r="D61" s="106" t="s">
        <v>1419</v>
      </c>
      <c r="E61" s="106" t="s">
        <v>155</v>
      </c>
      <c r="G61" t="s">
        <v>44</v>
      </c>
      <c r="H61" s="6">
        <v>320</v>
      </c>
      <c r="J61" s="63"/>
    </row>
    <row r="62" spans="1:10" x14ac:dyDescent="0.25">
      <c r="A62" s="106" t="s">
        <v>155</v>
      </c>
      <c r="B62" s="107">
        <v>2</v>
      </c>
      <c r="C62" s="106" t="s">
        <v>1473</v>
      </c>
      <c r="D62" s="106" t="s">
        <v>1420</v>
      </c>
      <c r="E62" s="106" t="s">
        <v>1421</v>
      </c>
      <c r="G62" t="s">
        <v>44</v>
      </c>
      <c r="H62" s="6">
        <v>920</v>
      </c>
      <c r="J62" s="63"/>
    </row>
    <row r="63" spans="1:10" x14ac:dyDescent="0.25">
      <c r="A63" s="106" t="s">
        <v>155</v>
      </c>
      <c r="B63" s="107">
        <v>1</v>
      </c>
      <c r="C63" s="106" t="s">
        <v>1422</v>
      </c>
      <c r="D63" s="106" t="s">
        <v>1423</v>
      </c>
      <c r="E63" s="106" t="s">
        <v>155</v>
      </c>
      <c r="G63" t="s">
        <v>44</v>
      </c>
      <c r="H63" s="6">
        <v>128</v>
      </c>
      <c r="J63" s="63"/>
    </row>
    <row r="64" spans="1:10" x14ac:dyDescent="0.25">
      <c r="A64" s="106" t="s">
        <v>155</v>
      </c>
      <c r="B64" s="107">
        <v>2</v>
      </c>
      <c r="C64" s="106" t="s">
        <v>1425</v>
      </c>
      <c r="D64" s="106" t="s">
        <v>1426</v>
      </c>
      <c r="E64" s="106" t="s">
        <v>155</v>
      </c>
      <c r="G64" t="s">
        <v>44</v>
      </c>
      <c r="H64" s="6">
        <v>400</v>
      </c>
      <c r="J64" s="63"/>
    </row>
    <row r="65" spans="1:10" x14ac:dyDescent="0.25">
      <c r="A65" s="106" t="s">
        <v>155</v>
      </c>
      <c r="B65" s="107">
        <v>2</v>
      </c>
      <c r="C65" s="106" t="s">
        <v>1429</v>
      </c>
      <c r="D65" s="106" t="s">
        <v>1430</v>
      </c>
      <c r="E65" s="106" t="s">
        <v>155</v>
      </c>
      <c r="G65" t="s">
        <v>44</v>
      </c>
      <c r="H65" s="6">
        <v>720</v>
      </c>
      <c r="J65" s="63"/>
    </row>
    <row r="66" spans="1:10" x14ac:dyDescent="0.25">
      <c r="A66" s="106" t="s">
        <v>155</v>
      </c>
      <c r="B66" s="107">
        <v>2</v>
      </c>
      <c r="C66" s="106" t="s">
        <v>1474</v>
      </c>
      <c r="D66" s="106" t="s">
        <v>1431</v>
      </c>
      <c r="E66" s="106" t="s">
        <v>155</v>
      </c>
      <c r="G66" t="s">
        <v>44</v>
      </c>
      <c r="H66" s="6">
        <v>304</v>
      </c>
      <c r="J66" s="63"/>
    </row>
    <row r="67" spans="1:10" x14ac:dyDescent="0.25">
      <c r="A67" s="106" t="s">
        <v>155</v>
      </c>
      <c r="B67" s="107">
        <v>2</v>
      </c>
      <c r="C67" s="106" t="s">
        <v>1475</v>
      </c>
      <c r="D67" s="106" t="s">
        <v>1432</v>
      </c>
      <c r="E67" s="106" t="s">
        <v>155</v>
      </c>
      <c r="G67" t="s">
        <v>44</v>
      </c>
      <c r="H67" s="6">
        <v>360</v>
      </c>
      <c r="J67" s="63"/>
    </row>
    <row r="68" spans="1:10" x14ac:dyDescent="0.25">
      <c r="A68" s="106" t="s">
        <v>155</v>
      </c>
      <c r="B68" s="107">
        <v>3</v>
      </c>
      <c r="C68" s="106" t="s">
        <v>1415</v>
      </c>
      <c r="D68" s="106" t="s">
        <v>1416</v>
      </c>
      <c r="E68" s="106" t="s">
        <v>155</v>
      </c>
      <c r="G68" t="s">
        <v>44</v>
      </c>
      <c r="H68" s="6">
        <v>1824</v>
      </c>
      <c r="J68" s="63"/>
    </row>
    <row r="69" spans="1:10" x14ac:dyDescent="0.25">
      <c r="A69" s="106" t="s">
        <v>155</v>
      </c>
      <c r="B69" s="107">
        <v>1</v>
      </c>
      <c r="C69" s="106" t="s">
        <v>1476</v>
      </c>
      <c r="D69" s="106" t="s">
        <v>1424</v>
      </c>
      <c r="E69" s="106" t="s">
        <v>155</v>
      </c>
      <c r="G69" t="s">
        <v>44</v>
      </c>
      <c r="H69" s="6">
        <v>264</v>
      </c>
      <c r="J69" s="63"/>
    </row>
    <row r="70" spans="1:10" x14ac:dyDescent="0.25">
      <c r="A70" s="106" t="s">
        <v>155</v>
      </c>
      <c r="B70" s="107">
        <v>2</v>
      </c>
      <c r="C70" s="106" t="s">
        <v>1427</v>
      </c>
      <c r="D70" s="106" t="s">
        <v>1428</v>
      </c>
      <c r="E70" s="106" t="s">
        <v>155</v>
      </c>
      <c r="G70" t="s">
        <v>44</v>
      </c>
      <c r="H70" s="6">
        <v>416</v>
      </c>
      <c r="I70" s="100">
        <f>+H59+H60+H61+H62+H63+H64+H65+H66+H67+H68+H69+H70</f>
        <v>6288</v>
      </c>
      <c r="J70" s="63"/>
    </row>
    <row r="71" spans="1:10" x14ac:dyDescent="0.25">
      <c r="A71" t="s">
        <v>1433</v>
      </c>
      <c r="B71" s="56">
        <v>2</v>
      </c>
      <c r="C71" t="s">
        <v>1434</v>
      </c>
      <c r="G71" t="s">
        <v>44</v>
      </c>
      <c r="H71" s="6">
        <v>457.3</v>
      </c>
      <c r="J71" s="63"/>
    </row>
    <row r="72" spans="1:10" x14ac:dyDescent="0.25">
      <c r="A72" t="s">
        <v>1433</v>
      </c>
      <c r="B72" s="56">
        <v>1</v>
      </c>
      <c r="C72" t="s">
        <v>1435</v>
      </c>
      <c r="G72" t="s">
        <v>44</v>
      </c>
      <c r="H72" s="6">
        <v>313.64999999999998</v>
      </c>
      <c r="J72" s="63"/>
    </row>
    <row r="73" spans="1:10" x14ac:dyDescent="0.25">
      <c r="A73" t="s">
        <v>1433</v>
      </c>
      <c r="B73" s="56">
        <v>2</v>
      </c>
      <c r="C73" t="s">
        <v>1436</v>
      </c>
      <c r="G73" t="s">
        <v>44</v>
      </c>
      <c r="H73" s="6">
        <v>559.29999999999995</v>
      </c>
      <c r="J73" s="63"/>
    </row>
    <row r="74" spans="1:10" x14ac:dyDescent="0.25">
      <c r="A74" t="s">
        <v>1433</v>
      </c>
      <c r="B74" s="56">
        <v>4</v>
      </c>
      <c r="C74" t="s">
        <v>1437</v>
      </c>
      <c r="G74" t="s">
        <v>44</v>
      </c>
      <c r="H74" s="6">
        <v>1152.5999999999999</v>
      </c>
      <c r="J74" s="63"/>
    </row>
    <row r="75" spans="1:10" x14ac:dyDescent="0.25">
      <c r="A75" t="s">
        <v>1433</v>
      </c>
      <c r="B75" s="56">
        <v>2</v>
      </c>
      <c r="C75" t="s">
        <v>1438</v>
      </c>
      <c r="G75" t="s">
        <v>44</v>
      </c>
      <c r="H75" s="6">
        <v>185.3</v>
      </c>
      <c r="I75" s="100">
        <f>+H71+H72+H73+H74+H75</f>
        <v>2668.15</v>
      </c>
      <c r="J75" s="63"/>
    </row>
    <row r="76" spans="1:10" x14ac:dyDescent="0.25">
      <c r="A76" t="s">
        <v>52</v>
      </c>
      <c r="B76" s="56">
        <v>1</v>
      </c>
      <c r="C76" t="s">
        <v>1439</v>
      </c>
      <c r="G76" t="s">
        <v>44</v>
      </c>
      <c r="H76" s="6">
        <v>568</v>
      </c>
      <c r="J76" s="63"/>
    </row>
    <row r="77" spans="1:10" x14ac:dyDescent="0.25">
      <c r="A77" t="s">
        <v>52</v>
      </c>
      <c r="B77" s="56">
        <v>1</v>
      </c>
      <c r="C77" t="s">
        <v>1440</v>
      </c>
      <c r="G77" t="s">
        <v>44</v>
      </c>
      <c r="H77" s="6">
        <v>440</v>
      </c>
      <c r="I77" s="100">
        <f>+H76+H77</f>
        <v>1008</v>
      </c>
      <c r="J77" s="63"/>
    </row>
    <row r="78" spans="1:10" x14ac:dyDescent="0.25">
      <c r="A78" t="s">
        <v>1441</v>
      </c>
      <c r="B78" s="56">
        <v>1</v>
      </c>
      <c r="C78" t="s">
        <v>1477</v>
      </c>
      <c r="G78" t="s">
        <v>44</v>
      </c>
      <c r="H78" s="6">
        <v>209.3</v>
      </c>
      <c r="J78" s="63"/>
    </row>
    <row r="79" spans="1:10" x14ac:dyDescent="0.25">
      <c r="A79" t="s">
        <v>1441</v>
      </c>
      <c r="B79" s="56">
        <v>1</v>
      </c>
      <c r="C79" t="s">
        <v>1478</v>
      </c>
      <c r="G79" t="s">
        <v>44</v>
      </c>
      <c r="H79" s="6">
        <v>139.30000000000001</v>
      </c>
      <c r="J79" s="63"/>
    </row>
    <row r="80" spans="1:10" x14ac:dyDescent="0.25">
      <c r="A80" t="s">
        <v>1441</v>
      </c>
      <c r="B80" s="56">
        <v>1</v>
      </c>
      <c r="C80" t="s">
        <v>1479</v>
      </c>
      <c r="G80" t="s">
        <v>44</v>
      </c>
      <c r="H80" s="6">
        <v>105</v>
      </c>
      <c r="J80" s="63"/>
    </row>
    <row r="81" spans="1:10" x14ac:dyDescent="0.25">
      <c r="A81" t="s">
        <v>1441</v>
      </c>
      <c r="B81" s="56">
        <v>2</v>
      </c>
      <c r="C81" t="s">
        <v>1480</v>
      </c>
      <c r="G81" t="s">
        <v>44</v>
      </c>
      <c r="H81" s="6">
        <v>392</v>
      </c>
      <c r="J81" s="63"/>
    </row>
    <row r="82" spans="1:10" x14ac:dyDescent="0.25">
      <c r="A82" t="s">
        <v>1441</v>
      </c>
      <c r="B82" s="56">
        <v>2</v>
      </c>
      <c r="C82" t="s">
        <v>1481</v>
      </c>
      <c r="G82" t="s">
        <v>44</v>
      </c>
      <c r="H82" s="6">
        <v>236.6</v>
      </c>
      <c r="J82" s="63"/>
    </row>
    <row r="83" spans="1:10" x14ac:dyDescent="0.25">
      <c r="A83" t="s">
        <v>1441</v>
      </c>
      <c r="B83" s="56">
        <v>1</v>
      </c>
      <c r="C83" t="s">
        <v>1482</v>
      </c>
      <c r="G83" t="s">
        <v>44</v>
      </c>
      <c r="H83" s="6">
        <v>293.3</v>
      </c>
      <c r="J83" s="63"/>
    </row>
    <row r="84" spans="1:10" x14ac:dyDescent="0.25">
      <c r="A84" t="s">
        <v>1441</v>
      </c>
      <c r="B84" s="56">
        <v>2</v>
      </c>
      <c r="C84" t="s">
        <v>1483</v>
      </c>
      <c r="G84" t="s">
        <v>44</v>
      </c>
      <c r="H84" s="6">
        <v>446.6</v>
      </c>
      <c r="J84" s="63"/>
    </row>
    <row r="85" spans="1:10" x14ac:dyDescent="0.25">
      <c r="A85" t="s">
        <v>1441</v>
      </c>
      <c r="B85" s="56">
        <v>1</v>
      </c>
      <c r="C85" t="s">
        <v>1484</v>
      </c>
      <c r="G85" t="s">
        <v>44</v>
      </c>
      <c r="H85" s="6">
        <v>161</v>
      </c>
      <c r="J85" s="63"/>
    </row>
    <row r="86" spans="1:10" x14ac:dyDescent="0.25">
      <c r="A86" t="s">
        <v>1441</v>
      </c>
      <c r="B86" s="56">
        <v>2</v>
      </c>
      <c r="C86" t="s">
        <v>1485</v>
      </c>
      <c r="G86" t="s">
        <v>44</v>
      </c>
      <c r="H86" s="6">
        <v>294</v>
      </c>
      <c r="J86" s="63"/>
    </row>
    <row r="87" spans="1:10" x14ac:dyDescent="0.25">
      <c r="A87" t="s">
        <v>1441</v>
      </c>
      <c r="B87" s="56">
        <v>3</v>
      </c>
      <c r="C87" t="s">
        <v>1486</v>
      </c>
      <c r="G87" t="s">
        <v>44</v>
      </c>
      <c r="H87" s="6">
        <v>441</v>
      </c>
      <c r="J87" s="63"/>
    </row>
    <row r="88" spans="1:10" x14ac:dyDescent="0.25">
      <c r="A88" t="s">
        <v>1441</v>
      </c>
      <c r="B88" s="56">
        <v>1</v>
      </c>
      <c r="C88" t="s">
        <v>1487</v>
      </c>
      <c r="G88" t="s">
        <v>44</v>
      </c>
      <c r="H88" s="6">
        <v>202.3</v>
      </c>
      <c r="J88" s="63"/>
    </row>
    <row r="89" spans="1:10" x14ac:dyDescent="0.25">
      <c r="A89" t="s">
        <v>1441</v>
      </c>
      <c r="B89" s="56">
        <v>2</v>
      </c>
      <c r="C89" t="s">
        <v>1488</v>
      </c>
      <c r="G89" t="s">
        <v>44</v>
      </c>
      <c r="H89" s="6">
        <v>476</v>
      </c>
      <c r="J89" s="63"/>
    </row>
    <row r="90" spans="1:10" x14ac:dyDescent="0.25">
      <c r="A90" t="s">
        <v>1441</v>
      </c>
      <c r="B90" s="56">
        <v>2</v>
      </c>
      <c r="C90" t="s">
        <v>1489</v>
      </c>
      <c r="G90" t="s">
        <v>44</v>
      </c>
      <c r="H90" s="6">
        <v>420</v>
      </c>
      <c r="J90" s="63"/>
    </row>
    <row r="91" spans="1:10" x14ac:dyDescent="0.25">
      <c r="A91" t="s">
        <v>1441</v>
      </c>
      <c r="B91" s="56">
        <v>2</v>
      </c>
      <c r="C91" t="s">
        <v>1490</v>
      </c>
      <c r="G91" t="s">
        <v>44</v>
      </c>
      <c r="H91" s="6">
        <v>294</v>
      </c>
      <c r="J91" s="63"/>
    </row>
    <row r="92" spans="1:10" x14ac:dyDescent="0.25">
      <c r="A92" t="s">
        <v>1441</v>
      </c>
      <c r="B92" s="56">
        <v>2</v>
      </c>
      <c r="C92" t="s">
        <v>1491</v>
      </c>
      <c r="G92" t="s">
        <v>44</v>
      </c>
      <c r="H92" s="6">
        <v>390.6</v>
      </c>
      <c r="J92" s="63"/>
    </row>
    <row r="93" spans="1:10" x14ac:dyDescent="0.25">
      <c r="A93" t="s">
        <v>1441</v>
      </c>
      <c r="B93" s="56">
        <v>2</v>
      </c>
      <c r="C93" t="s">
        <v>1492</v>
      </c>
      <c r="G93" t="s">
        <v>44</v>
      </c>
      <c r="H93" s="6">
        <v>266</v>
      </c>
      <c r="I93" s="100">
        <f>+H78+H79+H80+H81+H82+H83+H84+H85+H86+H87+H88+H89+H90+H91+H92+H93</f>
        <v>4767</v>
      </c>
      <c r="J93" s="63"/>
    </row>
    <row r="94" spans="1:10" x14ac:dyDescent="0.25">
      <c r="A94" t="s">
        <v>345</v>
      </c>
      <c r="B94" s="56">
        <v>1</v>
      </c>
      <c r="C94" t="s">
        <v>1493</v>
      </c>
      <c r="G94" t="s">
        <v>44</v>
      </c>
      <c r="H94" s="6">
        <v>208</v>
      </c>
      <c r="J94" s="63"/>
    </row>
    <row r="95" spans="1:10" x14ac:dyDescent="0.25">
      <c r="A95" t="s">
        <v>345</v>
      </c>
      <c r="B95" s="56">
        <v>1</v>
      </c>
      <c r="C95" t="s">
        <v>1494</v>
      </c>
      <c r="G95" t="s">
        <v>44</v>
      </c>
      <c r="H95" s="6">
        <v>240</v>
      </c>
      <c r="J95" s="63"/>
    </row>
    <row r="96" spans="1:10" x14ac:dyDescent="0.25">
      <c r="A96" t="s">
        <v>345</v>
      </c>
      <c r="B96" s="56">
        <v>1</v>
      </c>
      <c r="C96" t="s">
        <v>1494</v>
      </c>
      <c r="G96" t="s">
        <v>44</v>
      </c>
      <c r="H96" s="6">
        <v>240</v>
      </c>
      <c r="J96" s="63"/>
    </row>
    <row r="97" spans="1:10" x14ac:dyDescent="0.25">
      <c r="A97" t="s">
        <v>345</v>
      </c>
      <c r="B97" s="56">
        <v>1</v>
      </c>
      <c r="C97" t="s">
        <v>1495</v>
      </c>
      <c r="G97" t="s">
        <v>44</v>
      </c>
      <c r="H97" s="6">
        <v>120</v>
      </c>
      <c r="J97" s="63"/>
    </row>
    <row r="98" spans="1:10" x14ac:dyDescent="0.25">
      <c r="A98" t="s">
        <v>345</v>
      </c>
      <c r="B98" s="56">
        <v>1</v>
      </c>
      <c r="C98" t="s">
        <v>1495</v>
      </c>
      <c r="G98" t="s">
        <v>44</v>
      </c>
      <c r="H98" s="6">
        <v>120</v>
      </c>
      <c r="J98" s="63"/>
    </row>
    <row r="99" spans="1:10" x14ac:dyDescent="0.25">
      <c r="A99" t="s">
        <v>345</v>
      </c>
      <c r="B99" s="56">
        <v>1</v>
      </c>
      <c r="C99" t="s">
        <v>1496</v>
      </c>
      <c r="G99" t="s">
        <v>44</v>
      </c>
      <c r="H99" s="6">
        <v>232</v>
      </c>
      <c r="J99" s="63"/>
    </row>
    <row r="100" spans="1:10" x14ac:dyDescent="0.25">
      <c r="A100" t="s">
        <v>345</v>
      </c>
      <c r="B100" s="56">
        <v>1</v>
      </c>
      <c r="C100" t="s">
        <v>1497</v>
      </c>
      <c r="G100" t="s">
        <v>44</v>
      </c>
      <c r="H100" s="6">
        <v>121.6</v>
      </c>
      <c r="J100" s="63"/>
    </row>
    <row r="101" spans="1:10" x14ac:dyDescent="0.25">
      <c r="A101" t="s">
        <v>345</v>
      </c>
      <c r="B101" s="56">
        <v>1</v>
      </c>
      <c r="C101" t="s">
        <v>1495</v>
      </c>
      <c r="G101" t="s">
        <v>44</v>
      </c>
      <c r="H101" s="6">
        <v>120</v>
      </c>
      <c r="J101" s="63"/>
    </row>
    <row r="102" spans="1:10" x14ac:dyDescent="0.25">
      <c r="A102" t="s">
        <v>345</v>
      </c>
      <c r="B102" s="56">
        <v>1</v>
      </c>
      <c r="C102" t="s">
        <v>1495</v>
      </c>
      <c r="G102" t="s">
        <v>44</v>
      </c>
      <c r="H102" s="6">
        <v>120</v>
      </c>
      <c r="J102" s="63"/>
    </row>
    <row r="103" spans="1:10" x14ac:dyDescent="0.25">
      <c r="A103" t="s">
        <v>345</v>
      </c>
      <c r="B103" s="56">
        <v>1</v>
      </c>
      <c r="C103" t="s">
        <v>1495</v>
      </c>
      <c r="G103" t="s">
        <v>44</v>
      </c>
      <c r="H103" s="6">
        <v>120</v>
      </c>
      <c r="J103" s="63"/>
    </row>
    <row r="104" spans="1:10" x14ac:dyDescent="0.25">
      <c r="A104" t="s">
        <v>345</v>
      </c>
      <c r="B104" s="56">
        <v>1</v>
      </c>
      <c r="C104" t="s">
        <v>1498</v>
      </c>
      <c r="G104" t="s">
        <v>44</v>
      </c>
      <c r="H104" s="6">
        <v>119.2</v>
      </c>
      <c r="J104" s="63"/>
    </row>
    <row r="105" spans="1:10" x14ac:dyDescent="0.25">
      <c r="A105" t="s">
        <v>345</v>
      </c>
      <c r="B105" s="56">
        <v>1</v>
      </c>
      <c r="C105" t="s">
        <v>1499</v>
      </c>
      <c r="G105" t="s">
        <v>44</v>
      </c>
      <c r="H105" s="6">
        <v>240</v>
      </c>
      <c r="J105" s="63"/>
    </row>
    <row r="106" spans="1:10" x14ac:dyDescent="0.25">
      <c r="A106" t="s">
        <v>345</v>
      </c>
      <c r="B106" s="56">
        <v>1</v>
      </c>
      <c r="C106" t="s">
        <v>1500</v>
      </c>
      <c r="G106" t="s">
        <v>44</v>
      </c>
      <c r="H106" s="6">
        <v>131.19999999999999</v>
      </c>
      <c r="J106" s="63"/>
    </row>
    <row r="107" spans="1:10" x14ac:dyDescent="0.25">
      <c r="A107" t="s">
        <v>345</v>
      </c>
      <c r="B107" s="56">
        <v>1</v>
      </c>
      <c r="C107" t="s">
        <v>1501</v>
      </c>
      <c r="G107" t="s">
        <v>44</v>
      </c>
      <c r="H107" s="6">
        <v>320</v>
      </c>
      <c r="J107" s="63"/>
    </row>
    <row r="108" spans="1:10" x14ac:dyDescent="0.25">
      <c r="A108" t="s">
        <v>345</v>
      </c>
      <c r="B108" s="56">
        <v>1</v>
      </c>
      <c r="C108" t="s">
        <v>1502</v>
      </c>
      <c r="G108" t="s">
        <v>44</v>
      </c>
      <c r="H108" s="6">
        <v>184</v>
      </c>
      <c r="J108" s="63"/>
    </row>
    <row r="109" spans="1:10" x14ac:dyDescent="0.25">
      <c r="A109" t="s">
        <v>345</v>
      </c>
      <c r="B109" s="56">
        <v>1</v>
      </c>
      <c r="C109" t="s">
        <v>1503</v>
      </c>
      <c r="G109" t="s">
        <v>44</v>
      </c>
      <c r="H109" s="6">
        <v>236</v>
      </c>
      <c r="J109" s="63"/>
    </row>
    <row r="110" spans="1:10" x14ac:dyDescent="0.25">
      <c r="A110" t="s">
        <v>345</v>
      </c>
      <c r="B110" s="56">
        <v>1</v>
      </c>
      <c r="C110" t="s">
        <v>1504</v>
      </c>
      <c r="G110" t="s">
        <v>44</v>
      </c>
      <c r="H110" s="6">
        <v>192</v>
      </c>
      <c r="J110" s="63"/>
    </row>
    <row r="111" spans="1:10" x14ac:dyDescent="0.25">
      <c r="A111" t="s">
        <v>345</v>
      </c>
      <c r="B111" s="56">
        <v>1</v>
      </c>
      <c r="C111" t="s">
        <v>1504</v>
      </c>
      <c r="G111" t="s">
        <v>44</v>
      </c>
      <c r="H111" s="6">
        <v>240</v>
      </c>
      <c r="J111" s="63"/>
    </row>
    <row r="112" spans="1:10" x14ac:dyDescent="0.25">
      <c r="A112" t="s">
        <v>345</v>
      </c>
      <c r="B112" s="56">
        <v>1</v>
      </c>
      <c r="C112" t="s">
        <v>1505</v>
      </c>
      <c r="G112" t="s">
        <v>44</v>
      </c>
      <c r="H112" s="6">
        <v>264</v>
      </c>
      <c r="J112" s="63"/>
    </row>
    <row r="113" spans="1:10" x14ac:dyDescent="0.25">
      <c r="A113" t="s">
        <v>345</v>
      </c>
      <c r="B113" s="56">
        <v>1</v>
      </c>
      <c r="C113" t="s">
        <v>1506</v>
      </c>
      <c r="G113" t="s">
        <v>44</v>
      </c>
      <c r="H113" s="6">
        <v>160</v>
      </c>
      <c r="J113" s="63"/>
    </row>
    <row r="114" spans="1:10" x14ac:dyDescent="0.25">
      <c r="A114" t="s">
        <v>345</v>
      </c>
      <c r="B114" s="56">
        <v>1</v>
      </c>
      <c r="C114" t="s">
        <v>1507</v>
      </c>
      <c r="G114" t="s">
        <v>44</v>
      </c>
      <c r="H114" s="6">
        <v>215</v>
      </c>
      <c r="J114" s="63"/>
    </row>
    <row r="115" spans="1:10" x14ac:dyDescent="0.25">
      <c r="A115" t="s">
        <v>345</v>
      </c>
      <c r="B115" s="56">
        <v>1</v>
      </c>
      <c r="C115" t="s">
        <v>1508</v>
      </c>
      <c r="G115" t="s">
        <v>44</v>
      </c>
      <c r="H115" s="6">
        <v>191.2</v>
      </c>
      <c r="J115" s="63"/>
    </row>
    <row r="116" spans="1:10" x14ac:dyDescent="0.25">
      <c r="A116" t="s">
        <v>345</v>
      </c>
      <c r="B116" s="56">
        <v>1</v>
      </c>
      <c r="C116" t="s">
        <v>1509</v>
      </c>
      <c r="G116" t="s">
        <v>44</v>
      </c>
      <c r="H116" s="6">
        <v>280</v>
      </c>
      <c r="J116" s="63"/>
    </row>
    <row r="117" spans="1:10" x14ac:dyDescent="0.25">
      <c r="A117" t="s">
        <v>345</v>
      </c>
      <c r="B117" s="56">
        <v>1</v>
      </c>
      <c r="C117" t="s">
        <v>1510</v>
      </c>
      <c r="G117" t="s">
        <v>44</v>
      </c>
      <c r="H117" s="6">
        <v>245</v>
      </c>
      <c r="J117" s="63"/>
    </row>
    <row r="118" spans="1:10" x14ac:dyDescent="0.25">
      <c r="A118" t="s">
        <v>345</v>
      </c>
      <c r="B118" s="56">
        <v>1</v>
      </c>
      <c r="C118" t="s">
        <v>1511</v>
      </c>
      <c r="G118" t="s">
        <v>44</v>
      </c>
      <c r="H118" s="6">
        <v>796</v>
      </c>
      <c r="J118" s="63"/>
    </row>
    <row r="119" spans="1:10" x14ac:dyDescent="0.25">
      <c r="A119" t="s">
        <v>345</v>
      </c>
      <c r="B119" s="56">
        <v>1</v>
      </c>
      <c r="C119" t="s">
        <v>1512</v>
      </c>
      <c r="G119" t="s">
        <v>44</v>
      </c>
      <c r="H119" s="6">
        <v>144</v>
      </c>
      <c r="J119" s="63"/>
    </row>
    <row r="120" spans="1:10" x14ac:dyDescent="0.25">
      <c r="A120" t="s">
        <v>345</v>
      </c>
      <c r="B120" s="56">
        <v>2</v>
      </c>
      <c r="C120" t="s">
        <v>1513</v>
      </c>
      <c r="G120" t="s">
        <v>44</v>
      </c>
      <c r="H120" s="6">
        <v>160</v>
      </c>
      <c r="J120" s="63"/>
    </row>
    <row r="121" spans="1:10" x14ac:dyDescent="0.25">
      <c r="A121" t="s">
        <v>345</v>
      </c>
      <c r="B121" s="56">
        <v>2</v>
      </c>
      <c r="C121" t="s">
        <v>1513</v>
      </c>
      <c r="G121" t="s">
        <v>44</v>
      </c>
      <c r="H121" s="6">
        <v>160</v>
      </c>
      <c r="I121" s="100">
        <f>+H94+H95+H96+H97+H98+H99+H100+H101+H102+H103+H104+H105+H106+H107+H108+H109+H110+H111+H112+H113+H114+H115+H116+H117+H118+H119+H120+H121</f>
        <v>5919.2</v>
      </c>
      <c r="J121" s="63"/>
    </row>
    <row r="122" spans="1:10" x14ac:dyDescent="0.25">
      <c r="A122" s="144" t="s">
        <v>1514</v>
      </c>
      <c r="B122" s="56">
        <v>1</v>
      </c>
      <c r="C122" t="s">
        <v>1515</v>
      </c>
      <c r="G122" t="s">
        <v>44</v>
      </c>
      <c r="H122" s="6">
        <v>72.5</v>
      </c>
      <c r="J122" s="63"/>
    </row>
    <row r="123" spans="1:10" x14ac:dyDescent="0.25">
      <c r="A123" s="144" t="s">
        <v>1514</v>
      </c>
      <c r="B123" s="56">
        <v>1</v>
      </c>
      <c r="C123" t="s">
        <v>1516</v>
      </c>
      <c r="G123" t="s">
        <v>44</v>
      </c>
      <c r="H123" s="6">
        <v>215</v>
      </c>
      <c r="J123" s="63"/>
    </row>
    <row r="124" spans="1:10" x14ac:dyDescent="0.25">
      <c r="A124" s="144" t="s">
        <v>1514</v>
      </c>
      <c r="B124" s="56">
        <v>1</v>
      </c>
      <c r="C124" t="s">
        <v>1517</v>
      </c>
      <c r="G124" t="s">
        <v>44</v>
      </c>
      <c r="H124" s="6">
        <v>202</v>
      </c>
      <c r="J124" s="63"/>
    </row>
    <row r="125" spans="1:10" x14ac:dyDescent="0.25">
      <c r="A125" s="144" t="s">
        <v>1514</v>
      </c>
      <c r="B125" s="56">
        <v>2</v>
      </c>
      <c r="C125" t="s">
        <v>1518</v>
      </c>
      <c r="G125" t="s">
        <v>44</v>
      </c>
      <c r="H125" s="6">
        <v>336</v>
      </c>
      <c r="J125" s="63"/>
    </row>
    <row r="126" spans="1:10" x14ac:dyDescent="0.25">
      <c r="A126" s="144" t="s">
        <v>1514</v>
      </c>
      <c r="B126" s="56">
        <v>2</v>
      </c>
      <c r="C126" t="s">
        <v>1519</v>
      </c>
      <c r="G126" t="s">
        <v>44</v>
      </c>
      <c r="H126" s="6">
        <v>525</v>
      </c>
      <c r="J126" s="63"/>
    </row>
    <row r="127" spans="1:10" x14ac:dyDescent="0.25">
      <c r="A127" s="144" t="s">
        <v>1514</v>
      </c>
      <c r="B127" s="56">
        <v>3</v>
      </c>
      <c r="C127" t="s">
        <v>1520</v>
      </c>
      <c r="G127" t="s">
        <v>44</v>
      </c>
      <c r="H127" s="6">
        <v>112.5</v>
      </c>
      <c r="J127" s="63"/>
    </row>
    <row r="128" spans="1:10" x14ac:dyDescent="0.25">
      <c r="A128" s="144" t="s">
        <v>1514</v>
      </c>
      <c r="B128" s="56">
        <v>1</v>
      </c>
      <c r="C128" t="s">
        <v>1521</v>
      </c>
      <c r="G128" t="s">
        <v>44</v>
      </c>
      <c r="H128" s="6">
        <v>347</v>
      </c>
      <c r="J128" s="63"/>
    </row>
    <row r="129" spans="1:10" x14ac:dyDescent="0.25">
      <c r="A129" s="144" t="s">
        <v>1514</v>
      </c>
      <c r="B129" s="56">
        <v>1</v>
      </c>
      <c r="C129" t="s">
        <v>1522</v>
      </c>
      <c r="G129" t="s">
        <v>44</v>
      </c>
      <c r="H129" s="6">
        <v>190</v>
      </c>
      <c r="J129" s="63"/>
    </row>
    <row r="130" spans="1:10" x14ac:dyDescent="0.25">
      <c r="A130" s="144" t="s">
        <v>1514</v>
      </c>
      <c r="B130" s="56">
        <v>1</v>
      </c>
      <c r="C130" t="s">
        <v>1523</v>
      </c>
      <c r="G130" t="s">
        <v>44</v>
      </c>
      <c r="H130" s="6">
        <v>408</v>
      </c>
      <c r="J130" s="63"/>
    </row>
    <row r="131" spans="1:10" x14ac:dyDescent="0.25">
      <c r="A131" s="144" t="s">
        <v>1514</v>
      </c>
      <c r="B131" s="56">
        <v>2</v>
      </c>
      <c r="C131" t="s">
        <v>1524</v>
      </c>
      <c r="G131" t="s">
        <v>44</v>
      </c>
      <c r="H131" s="6">
        <v>250</v>
      </c>
      <c r="J131" s="63"/>
    </row>
    <row r="132" spans="1:10" x14ac:dyDescent="0.25">
      <c r="A132" s="144" t="s">
        <v>1514</v>
      </c>
      <c r="B132" s="56">
        <v>2</v>
      </c>
      <c r="C132" t="s">
        <v>1525</v>
      </c>
      <c r="G132" t="s">
        <v>44</v>
      </c>
      <c r="H132" s="6">
        <v>260</v>
      </c>
      <c r="J132" s="63"/>
    </row>
    <row r="133" spans="1:10" x14ac:dyDescent="0.25">
      <c r="A133" s="144" t="s">
        <v>1514</v>
      </c>
      <c r="B133" s="56">
        <v>2</v>
      </c>
      <c r="C133" t="s">
        <v>1526</v>
      </c>
      <c r="G133" t="s">
        <v>44</v>
      </c>
      <c r="H133" s="6">
        <v>150</v>
      </c>
      <c r="J133" s="63"/>
    </row>
    <row r="134" spans="1:10" x14ac:dyDescent="0.25">
      <c r="A134" s="144" t="s">
        <v>1514</v>
      </c>
      <c r="B134" s="56">
        <v>1</v>
      </c>
      <c r="C134" t="s">
        <v>1527</v>
      </c>
      <c r="G134" t="s">
        <v>44</v>
      </c>
      <c r="H134" s="6">
        <v>175</v>
      </c>
      <c r="J134" s="63"/>
    </row>
    <row r="135" spans="1:10" x14ac:dyDescent="0.25">
      <c r="A135" s="144" t="s">
        <v>1514</v>
      </c>
      <c r="B135" s="56">
        <v>2</v>
      </c>
      <c r="C135" t="s">
        <v>1528</v>
      </c>
      <c r="G135" t="s">
        <v>44</v>
      </c>
      <c r="H135" s="6">
        <v>120</v>
      </c>
      <c r="J135" s="63"/>
    </row>
    <row r="136" spans="1:10" x14ac:dyDescent="0.25">
      <c r="A136" s="144" t="s">
        <v>1514</v>
      </c>
      <c r="B136" s="56">
        <v>1</v>
      </c>
      <c r="C136" t="s">
        <v>1529</v>
      </c>
      <c r="G136" t="s">
        <v>44</v>
      </c>
      <c r="H136" s="6">
        <v>67.5</v>
      </c>
      <c r="J136" s="63"/>
    </row>
    <row r="137" spans="1:10" x14ac:dyDescent="0.25">
      <c r="A137" s="144" t="s">
        <v>1514</v>
      </c>
      <c r="B137" s="56">
        <v>1</v>
      </c>
      <c r="C137" t="s">
        <v>1530</v>
      </c>
      <c r="G137" t="s">
        <v>44</v>
      </c>
      <c r="H137" s="6">
        <v>50</v>
      </c>
      <c r="J137" s="63"/>
    </row>
    <row r="138" spans="1:10" x14ac:dyDescent="0.25">
      <c r="A138" s="144" t="s">
        <v>1514</v>
      </c>
      <c r="B138" s="56">
        <v>1</v>
      </c>
      <c r="C138" t="s">
        <v>1531</v>
      </c>
      <c r="G138" t="s">
        <v>44</v>
      </c>
      <c r="H138" s="6">
        <v>416</v>
      </c>
      <c r="J138" s="63"/>
    </row>
    <row r="139" spans="1:10" x14ac:dyDescent="0.25">
      <c r="A139" s="144" t="s">
        <v>1514</v>
      </c>
      <c r="B139" s="56">
        <v>2</v>
      </c>
      <c r="C139" t="s">
        <v>1532</v>
      </c>
      <c r="G139" t="s">
        <v>44</v>
      </c>
      <c r="H139" s="6">
        <v>268</v>
      </c>
      <c r="J139" s="63"/>
    </row>
    <row r="140" spans="1:10" x14ac:dyDescent="0.25">
      <c r="A140" s="144" t="s">
        <v>1514</v>
      </c>
      <c r="B140" s="56">
        <v>2</v>
      </c>
      <c r="C140" t="s">
        <v>1533</v>
      </c>
      <c r="G140" t="s">
        <v>44</v>
      </c>
      <c r="H140" s="6">
        <v>262.5</v>
      </c>
      <c r="J140" s="63"/>
    </row>
    <row r="141" spans="1:10" x14ac:dyDescent="0.25">
      <c r="A141" s="144" t="s">
        <v>1514</v>
      </c>
      <c r="B141" s="56">
        <v>1</v>
      </c>
      <c r="C141" t="s">
        <v>1534</v>
      </c>
      <c r="G141" t="s">
        <v>44</v>
      </c>
      <c r="H141" s="6">
        <v>200</v>
      </c>
      <c r="J141" s="63"/>
    </row>
    <row r="142" spans="1:10" x14ac:dyDescent="0.25">
      <c r="A142" s="144" t="s">
        <v>1514</v>
      </c>
      <c r="B142" s="56">
        <v>1</v>
      </c>
      <c r="C142" t="s">
        <v>1535</v>
      </c>
      <c r="G142" t="s">
        <v>44</v>
      </c>
      <c r="H142" s="6">
        <v>160</v>
      </c>
      <c r="J142" s="63"/>
    </row>
    <row r="143" spans="1:10" x14ac:dyDescent="0.25">
      <c r="A143" s="144" t="s">
        <v>1514</v>
      </c>
      <c r="B143" s="56">
        <v>1</v>
      </c>
      <c r="C143" t="s">
        <v>1536</v>
      </c>
      <c r="G143" t="s">
        <v>44</v>
      </c>
      <c r="H143" s="6">
        <v>340</v>
      </c>
      <c r="J143" s="63"/>
    </row>
    <row r="144" spans="1:10" x14ac:dyDescent="0.25">
      <c r="A144" s="144" t="s">
        <v>1514</v>
      </c>
      <c r="B144" s="56">
        <v>2</v>
      </c>
      <c r="C144" t="s">
        <v>1537</v>
      </c>
      <c r="G144" t="s">
        <v>44</v>
      </c>
      <c r="H144" s="6">
        <v>216</v>
      </c>
      <c r="J144" s="63"/>
    </row>
    <row r="145" spans="1:10" x14ac:dyDescent="0.25">
      <c r="A145" s="144" t="s">
        <v>1514</v>
      </c>
      <c r="B145" s="56">
        <v>2</v>
      </c>
      <c r="C145" t="s">
        <v>1538</v>
      </c>
      <c r="G145" t="s">
        <v>44</v>
      </c>
      <c r="H145" s="6">
        <v>256.5</v>
      </c>
      <c r="J145" s="63"/>
    </row>
    <row r="146" spans="1:10" x14ac:dyDescent="0.25">
      <c r="A146" s="144" t="s">
        <v>1514</v>
      </c>
      <c r="B146" s="56">
        <v>1</v>
      </c>
      <c r="C146" t="s">
        <v>1539</v>
      </c>
      <c r="G146" t="s">
        <v>44</v>
      </c>
      <c r="H146" s="6">
        <v>91.5</v>
      </c>
      <c r="I146" s="100">
        <f>+H122+H123+H124+H125+H126+H127+H128+H129+H130+H131+H132+H133+H134+H135+H136+H137+H138+H139+H140+H141+H142+H143+H144+H145+H146</f>
        <v>5691</v>
      </c>
      <c r="J146" s="63"/>
    </row>
    <row r="147" spans="1:10" x14ac:dyDescent="0.25">
      <c r="A147" t="s">
        <v>1540</v>
      </c>
      <c r="B147" s="56">
        <v>1</v>
      </c>
      <c r="C147" t="s">
        <v>1541</v>
      </c>
      <c r="G147" t="s">
        <v>44</v>
      </c>
      <c r="H147" s="6">
        <v>240</v>
      </c>
      <c r="J147" s="63"/>
    </row>
    <row r="148" spans="1:10" x14ac:dyDescent="0.25">
      <c r="A148" t="s">
        <v>1540</v>
      </c>
      <c r="B148" s="56">
        <v>1</v>
      </c>
      <c r="C148" t="s">
        <v>505</v>
      </c>
      <c r="G148" t="s">
        <v>44</v>
      </c>
      <c r="H148" s="6">
        <v>256</v>
      </c>
      <c r="J148" s="63"/>
    </row>
    <row r="149" spans="1:10" x14ac:dyDescent="0.25">
      <c r="A149" t="s">
        <v>1540</v>
      </c>
      <c r="B149" s="56">
        <v>1</v>
      </c>
      <c r="C149" t="s">
        <v>1542</v>
      </c>
      <c r="G149" t="s">
        <v>44</v>
      </c>
      <c r="H149" s="6">
        <v>158.4</v>
      </c>
      <c r="J149" s="63"/>
    </row>
    <row r="150" spans="1:10" x14ac:dyDescent="0.25">
      <c r="A150" t="s">
        <v>1540</v>
      </c>
      <c r="B150" s="56">
        <v>1</v>
      </c>
      <c r="C150" t="s">
        <v>1543</v>
      </c>
      <c r="G150" t="s">
        <v>44</v>
      </c>
      <c r="H150" s="6">
        <v>200</v>
      </c>
      <c r="J150" s="63"/>
    </row>
    <row r="151" spans="1:10" x14ac:dyDescent="0.25">
      <c r="A151" t="s">
        <v>1540</v>
      </c>
      <c r="B151" s="56">
        <v>1</v>
      </c>
      <c r="C151" t="s">
        <v>1544</v>
      </c>
      <c r="G151" t="s">
        <v>44</v>
      </c>
      <c r="H151" s="6">
        <v>160</v>
      </c>
      <c r="J151" s="63"/>
    </row>
    <row r="152" spans="1:10" x14ac:dyDescent="0.25">
      <c r="A152" t="s">
        <v>1540</v>
      </c>
      <c r="B152" s="56">
        <v>1</v>
      </c>
      <c r="C152" t="s">
        <v>1545</v>
      </c>
      <c r="G152" t="s">
        <v>44</v>
      </c>
      <c r="H152" s="6">
        <v>128</v>
      </c>
      <c r="J152" s="63"/>
    </row>
    <row r="153" spans="1:10" x14ac:dyDescent="0.25">
      <c r="A153" t="s">
        <v>1540</v>
      </c>
      <c r="B153" s="56">
        <v>1</v>
      </c>
      <c r="C153" t="s">
        <v>1546</v>
      </c>
      <c r="G153" t="s">
        <v>44</v>
      </c>
      <c r="H153" s="6">
        <v>204</v>
      </c>
      <c r="J153" s="63"/>
    </row>
    <row r="154" spans="1:10" x14ac:dyDescent="0.25">
      <c r="A154" t="s">
        <v>1540</v>
      </c>
      <c r="B154" s="56">
        <v>1</v>
      </c>
      <c r="C154" t="s">
        <v>1547</v>
      </c>
      <c r="G154" t="s">
        <v>44</v>
      </c>
      <c r="H154" s="6">
        <v>217.6</v>
      </c>
      <c r="I154" s="100">
        <f>+H147+H148+H149+H150+H151+H152+H153+H154</f>
        <v>1564</v>
      </c>
      <c r="J154" s="63"/>
    </row>
    <row r="155" spans="1:10" x14ac:dyDescent="0.25">
      <c r="A155" t="s">
        <v>495</v>
      </c>
      <c r="B155" s="56">
        <v>1</v>
      </c>
      <c r="C155" t="s">
        <v>1553</v>
      </c>
      <c r="D155" t="s">
        <v>1554</v>
      </c>
      <c r="G155" t="s">
        <v>44</v>
      </c>
      <c r="H155" s="6">
        <v>945</v>
      </c>
      <c r="J155" s="63"/>
    </row>
    <row r="156" spans="1:10" x14ac:dyDescent="0.25">
      <c r="A156" t="s">
        <v>495</v>
      </c>
      <c r="B156" s="56">
        <v>1</v>
      </c>
      <c r="C156" t="s">
        <v>1548</v>
      </c>
      <c r="G156" t="s">
        <v>44</v>
      </c>
      <c r="H156" s="6">
        <v>700</v>
      </c>
      <c r="J156" s="63"/>
    </row>
    <row r="157" spans="1:10" x14ac:dyDescent="0.25">
      <c r="A157" t="s">
        <v>495</v>
      </c>
      <c r="B157" s="56">
        <v>1</v>
      </c>
      <c r="C157" t="s">
        <v>1551</v>
      </c>
      <c r="D157" t="s">
        <v>1552</v>
      </c>
      <c r="G157" t="s">
        <v>44</v>
      </c>
      <c r="H157" s="6">
        <v>530</v>
      </c>
      <c r="J157" s="63"/>
    </row>
    <row r="158" spans="1:10" x14ac:dyDescent="0.25">
      <c r="A158" t="s">
        <v>495</v>
      </c>
      <c r="B158" s="56">
        <v>1</v>
      </c>
      <c r="C158" t="s">
        <v>1549</v>
      </c>
      <c r="D158" t="s">
        <v>1550</v>
      </c>
      <c r="G158" t="s">
        <v>44</v>
      </c>
      <c r="H158" s="6">
        <v>870</v>
      </c>
      <c r="J158" s="63"/>
    </row>
    <row r="159" spans="1:10" x14ac:dyDescent="0.25">
      <c r="A159" t="s">
        <v>495</v>
      </c>
      <c r="B159" s="56">
        <v>2</v>
      </c>
      <c r="C159" t="s">
        <v>1555</v>
      </c>
      <c r="D159" t="s">
        <v>1556</v>
      </c>
      <c r="G159" t="s">
        <v>44</v>
      </c>
      <c r="H159" s="6">
        <v>540</v>
      </c>
      <c r="J159" s="63"/>
    </row>
    <row r="160" spans="1:10" x14ac:dyDescent="0.25">
      <c r="A160" t="s">
        <v>495</v>
      </c>
      <c r="B160" s="56">
        <v>2</v>
      </c>
      <c r="C160" t="s">
        <v>1557</v>
      </c>
      <c r="D160" t="s">
        <v>1558</v>
      </c>
      <c r="G160" t="s">
        <v>44</v>
      </c>
      <c r="H160" s="6">
        <v>520</v>
      </c>
      <c r="I160" s="100">
        <f>+H155+H156+H157+H158+H159+H160</f>
        <v>4105</v>
      </c>
      <c r="J160" s="63"/>
    </row>
    <row r="161" spans="1:10" x14ac:dyDescent="0.25">
      <c r="A161" t="s">
        <v>1642</v>
      </c>
      <c r="B161" s="56">
        <v>1</v>
      </c>
      <c r="C161" t="s">
        <v>1560</v>
      </c>
      <c r="D161" t="s">
        <v>1559</v>
      </c>
      <c r="G161" t="s">
        <v>44</v>
      </c>
      <c r="H161" s="6">
        <v>404.6</v>
      </c>
      <c r="J161" s="63"/>
    </row>
    <row r="162" spans="1:10" x14ac:dyDescent="0.25">
      <c r="A162" t="s">
        <v>1642</v>
      </c>
      <c r="B162" s="56">
        <v>1</v>
      </c>
      <c r="C162" t="s">
        <v>1561</v>
      </c>
      <c r="D162" t="s">
        <v>1562</v>
      </c>
      <c r="E162" t="s">
        <v>1563</v>
      </c>
      <c r="G162" t="s">
        <v>44</v>
      </c>
      <c r="H162" s="6">
        <v>374</v>
      </c>
      <c r="J162" s="63"/>
    </row>
    <row r="163" spans="1:10" x14ac:dyDescent="0.25">
      <c r="A163" t="s">
        <v>1642</v>
      </c>
      <c r="B163" s="56">
        <v>1</v>
      </c>
      <c r="C163" t="s">
        <v>1566</v>
      </c>
      <c r="D163" t="s">
        <v>1562</v>
      </c>
      <c r="E163" t="s">
        <v>1563</v>
      </c>
      <c r="G163" t="s">
        <v>44</v>
      </c>
      <c r="H163" s="6">
        <v>386.75</v>
      </c>
      <c r="J163" s="63"/>
    </row>
    <row r="164" spans="1:10" x14ac:dyDescent="0.25">
      <c r="A164" t="s">
        <v>1642</v>
      </c>
      <c r="B164" s="56">
        <v>1</v>
      </c>
      <c r="C164" t="s">
        <v>1564</v>
      </c>
      <c r="D164" t="s">
        <v>1565</v>
      </c>
      <c r="E164" t="s">
        <v>1563</v>
      </c>
      <c r="G164" t="s">
        <v>44</v>
      </c>
      <c r="H164" s="6">
        <v>466.65</v>
      </c>
      <c r="J164" s="63"/>
    </row>
    <row r="165" spans="1:10" x14ac:dyDescent="0.25">
      <c r="A165" t="s">
        <v>1642</v>
      </c>
      <c r="B165" s="56">
        <v>1</v>
      </c>
      <c r="C165" t="s">
        <v>1567</v>
      </c>
      <c r="D165" t="s">
        <v>1568</v>
      </c>
      <c r="E165" t="s">
        <v>1563</v>
      </c>
      <c r="G165" t="s">
        <v>44</v>
      </c>
      <c r="H165" s="6">
        <v>407.15</v>
      </c>
      <c r="J165" s="63"/>
    </row>
    <row r="166" spans="1:10" x14ac:dyDescent="0.25">
      <c r="A166" t="s">
        <v>1642</v>
      </c>
      <c r="B166" s="56">
        <v>1</v>
      </c>
      <c r="C166" t="s">
        <v>1569</v>
      </c>
      <c r="D166" t="s">
        <v>1562</v>
      </c>
      <c r="E166" t="s">
        <v>1563</v>
      </c>
      <c r="G166" t="s">
        <v>44</v>
      </c>
      <c r="H166" s="6">
        <v>459</v>
      </c>
      <c r="J166" s="63"/>
    </row>
    <row r="167" spans="1:10" x14ac:dyDescent="0.25">
      <c r="A167" t="s">
        <v>1642</v>
      </c>
      <c r="B167" s="56">
        <v>1</v>
      </c>
      <c r="C167" t="s">
        <v>1570</v>
      </c>
      <c r="D167" t="s">
        <v>1562</v>
      </c>
      <c r="E167" t="s">
        <v>1563</v>
      </c>
      <c r="G167" t="s">
        <v>44</v>
      </c>
      <c r="H167" s="6">
        <v>492.15</v>
      </c>
      <c r="J167" s="63"/>
    </row>
    <row r="168" spans="1:10" x14ac:dyDescent="0.25">
      <c r="A168" t="s">
        <v>1642</v>
      </c>
      <c r="B168" s="56">
        <v>1</v>
      </c>
      <c r="C168" t="s">
        <v>1571</v>
      </c>
      <c r="D168" t="s">
        <v>1572</v>
      </c>
      <c r="E168" t="s">
        <v>1563</v>
      </c>
      <c r="G168" t="s">
        <v>44</v>
      </c>
      <c r="H168" s="6">
        <v>526.15</v>
      </c>
      <c r="J168" s="63"/>
    </row>
    <row r="169" spans="1:10" x14ac:dyDescent="0.25">
      <c r="A169" t="s">
        <v>1642</v>
      </c>
      <c r="B169" s="56">
        <v>1</v>
      </c>
      <c r="C169" t="s">
        <v>1573</v>
      </c>
      <c r="D169" t="s">
        <v>1574</v>
      </c>
      <c r="E169" t="s">
        <v>1563</v>
      </c>
      <c r="G169" t="s">
        <v>44</v>
      </c>
      <c r="H169" s="6">
        <v>437.75</v>
      </c>
      <c r="J169" s="63"/>
    </row>
    <row r="170" spans="1:10" x14ac:dyDescent="0.25">
      <c r="A170" t="s">
        <v>1642</v>
      </c>
      <c r="B170" s="56">
        <v>2</v>
      </c>
      <c r="C170" t="s">
        <v>1575</v>
      </c>
      <c r="E170" t="s">
        <v>1563</v>
      </c>
      <c r="G170" t="s">
        <v>44</v>
      </c>
      <c r="H170" s="6">
        <v>719.1</v>
      </c>
      <c r="J170" s="63"/>
    </row>
    <row r="171" spans="1:10" x14ac:dyDescent="0.25">
      <c r="A171" t="s">
        <v>1642</v>
      </c>
      <c r="B171" s="56">
        <v>1</v>
      </c>
      <c r="C171" t="s">
        <v>1576</v>
      </c>
      <c r="D171" t="s">
        <v>1577</v>
      </c>
      <c r="E171" t="s">
        <v>1563</v>
      </c>
      <c r="G171" t="s">
        <v>44</v>
      </c>
      <c r="H171" s="6">
        <v>306</v>
      </c>
      <c r="J171" s="63"/>
    </row>
    <row r="172" spans="1:10" x14ac:dyDescent="0.25">
      <c r="A172" t="s">
        <v>1642</v>
      </c>
      <c r="B172" s="56">
        <v>1</v>
      </c>
      <c r="C172" t="s">
        <v>1578</v>
      </c>
      <c r="D172" t="s">
        <v>1579</v>
      </c>
      <c r="E172" t="s">
        <v>1563</v>
      </c>
      <c r="G172" t="s">
        <v>44</v>
      </c>
      <c r="H172" s="6">
        <v>196.35</v>
      </c>
      <c r="J172" s="63"/>
    </row>
    <row r="173" spans="1:10" x14ac:dyDescent="0.25">
      <c r="A173" t="s">
        <v>1642</v>
      </c>
      <c r="B173" s="56">
        <v>1</v>
      </c>
      <c r="C173" t="s">
        <v>1580</v>
      </c>
      <c r="D173" t="s">
        <v>1581</v>
      </c>
      <c r="E173" t="s">
        <v>1563</v>
      </c>
      <c r="G173" t="s">
        <v>44</v>
      </c>
      <c r="H173" s="6">
        <v>391</v>
      </c>
      <c r="J173" s="63"/>
    </row>
    <row r="174" spans="1:10" x14ac:dyDescent="0.25">
      <c r="A174" t="s">
        <v>1642</v>
      </c>
      <c r="B174" s="56">
        <v>1</v>
      </c>
      <c r="C174" t="s">
        <v>1582</v>
      </c>
      <c r="D174" t="s">
        <v>1583</v>
      </c>
      <c r="E174" t="s">
        <v>1563</v>
      </c>
      <c r="G174" t="s">
        <v>44</v>
      </c>
      <c r="H174" s="6">
        <v>478.55</v>
      </c>
      <c r="J174" s="63"/>
    </row>
    <row r="175" spans="1:10" x14ac:dyDescent="0.25">
      <c r="A175" t="s">
        <v>1642</v>
      </c>
      <c r="B175" s="56">
        <v>1</v>
      </c>
      <c r="C175" t="s">
        <v>1584</v>
      </c>
      <c r="D175" t="s">
        <v>1585</v>
      </c>
      <c r="E175" t="s">
        <v>1563</v>
      </c>
      <c r="G175" t="s">
        <v>44</v>
      </c>
      <c r="H175" s="6">
        <v>221</v>
      </c>
      <c r="J175" s="63"/>
    </row>
    <row r="176" spans="1:10" x14ac:dyDescent="0.25">
      <c r="A176" t="s">
        <v>1642</v>
      </c>
      <c r="B176" s="56">
        <v>1</v>
      </c>
      <c r="C176" t="s">
        <v>1586</v>
      </c>
      <c r="D176" t="s">
        <v>1587</v>
      </c>
      <c r="E176" t="s">
        <v>1563</v>
      </c>
      <c r="G176" t="s">
        <v>44</v>
      </c>
      <c r="H176" s="6">
        <v>394.4</v>
      </c>
      <c r="J176" s="63"/>
    </row>
    <row r="177" spans="1:10" x14ac:dyDescent="0.25">
      <c r="A177" t="s">
        <v>1642</v>
      </c>
      <c r="B177" s="56">
        <v>1</v>
      </c>
      <c r="C177" t="s">
        <v>1588</v>
      </c>
      <c r="D177" t="s">
        <v>1589</v>
      </c>
      <c r="E177" t="s">
        <v>1563</v>
      </c>
      <c r="G177" t="s">
        <v>44</v>
      </c>
      <c r="H177" s="6">
        <v>251.6</v>
      </c>
      <c r="I177" s="100">
        <f>+H161+H162+H163+H164+H165+H166+H167+H168+H169+H170+H171+H172+H173+H174+H175+H176+H177</f>
        <v>6912.2000000000007</v>
      </c>
      <c r="J177" s="63"/>
    </row>
    <row r="178" spans="1:10" x14ac:dyDescent="0.25">
      <c r="A178" t="s">
        <v>194</v>
      </c>
      <c r="B178" s="56">
        <v>1</v>
      </c>
      <c r="C178" t="s">
        <v>1590</v>
      </c>
      <c r="D178" t="s">
        <v>1591</v>
      </c>
      <c r="G178" t="s">
        <v>44</v>
      </c>
      <c r="H178" s="6">
        <v>167.3</v>
      </c>
      <c r="J178" s="63"/>
    </row>
    <row r="179" spans="1:10" x14ac:dyDescent="0.25">
      <c r="A179" t="s">
        <v>194</v>
      </c>
      <c r="B179" s="56">
        <v>1</v>
      </c>
      <c r="C179" t="s">
        <v>1592</v>
      </c>
      <c r="D179" t="s">
        <v>1593</v>
      </c>
      <c r="G179" t="s">
        <v>44</v>
      </c>
      <c r="H179" s="6">
        <v>181.3</v>
      </c>
      <c r="J179" s="63"/>
    </row>
    <row r="180" spans="1:10" x14ac:dyDescent="0.25">
      <c r="A180" t="s">
        <v>194</v>
      </c>
      <c r="B180" s="56">
        <v>1</v>
      </c>
      <c r="C180" t="s">
        <v>1594</v>
      </c>
      <c r="D180" t="s">
        <v>1595</v>
      </c>
      <c r="G180" t="s">
        <v>44</v>
      </c>
      <c r="H180" s="6">
        <v>251.3</v>
      </c>
      <c r="J180" s="63"/>
    </row>
    <row r="181" spans="1:10" x14ac:dyDescent="0.25">
      <c r="A181" t="s">
        <v>194</v>
      </c>
      <c r="B181" s="56">
        <v>1</v>
      </c>
      <c r="C181" t="s">
        <v>1596</v>
      </c>
      <c r="D181" t="s">
        <v>1597</v>
      </c>
      <c r="G181" t="s">
        <v>44</v>
      </c>
      <c r="H181" s="6">
        <v>255.5</v>
      </c>
      <c r="J181" s="63"/>
    </row>
    <row r="182" spans="1:10" x14ac:dyDescent="0.25">
      <c r="A182" t="s">
        <v>194</v>
      </c>
      <c r="B182" s="56">
        <v>1</v>
      </c>
      <c r="C182" t="s">
        <v>1598</v>
      </c>
      <c r="D182" t="s">
        <v>1599</v>
      </c>
      <c r="G182" t="s">
        <v>44</v>
      </c>
      <c r="H182" s="6">
        <v>101.5</v>
      </c>
      <c r="J182" s="63"/>
    </row>
    <row r="183" spans="1:10" x14ac:dyDescent="0.25">
      <c r="A183" t="s">
        <v>194</v>
      </c>
      <c r="B183" s="56">
        <v>2</v>
      </c>
      <c r="C183" t="s">
        <v>1600</v>
      </c>
      <c r="D183" t="s">
        <v>1601</v>
      </c>
      <c r="G183" t="s">
        <v>44</v>
      </c>
      <c r="H183" s="6">
        <v>329</v>
      </c>
      <c r="J183" s="63"/>
    </row>
    <row r="184" spans="1:10" x14ac:dyDescent="0.25">
      <c r="A184" t="s">
        <v>194</v>
      </c>
      <c r="B184" s="56">
        <v>2</v>
      </c>
      <c r="C184" t="s">
        <v>1602</v>
      </c>
      <c r="D184" t="s">
        <v>1603</v>
      </c>
      <c r="G184" t="s">
        <v>44</v>
      </c>
      <c r="H184" s="6">
        <v>250.6</v>
      </c>
      <c r="J184" s="63"/>
    </row>
    <row r="185" spans="1:10" x14ac:dyDescent="0.25">
      <c r="A185" t="s">
        <v>194</v>
      </c>
      <c r="B185" s="56">
        <v>2</v>
      </c>
      <c r="C185" t="s">
        <v>1604</v>
      </c>
      <c r="D185" t="s">
        <v>1605</v>
      </c>
      <c r="G185" t="s">
        <v>44</v>
      </c>
      <c r="H185" s="6">
        <v>474.6</v>
      </c>
      <c r="J185" s="63"/>
    </row>
    <row r="186" spans="1:10" x14ac:dyDescent="0.25">
      <c r="A186" t="s">
        <v>194</v>
      </c>
      <c r="B186" s="56">
        <v>2</v>
      </c>
      <c r="C186" t="s">
        <v>1606</v>
      </c>
      <c r="D186" t="s">
        <v>1607</v>
      </c>
      <c r="G186" t="s">
        <v>44</v>
      </c>
      <c r="H186" s="6">
        <v>455</v>
      </c>
      <c r="J186" s="63"/>
    </row>
    <row r="187" spans="1:10" x14ac:dyDescent="0.25">
      <c r="A187" t="s">
        <v>194</v>
      </c>
      <c r="B187" s="56">
        <v>2</v>
      </c>
      <c r="C187" t="s">
        <v>1608</v>
      </c>
      <c r="D187" t="s">
        <v>1609</v>
      </c>
      <c r="G187" t="s">
        <v>44</v>
      </c>
      <c r="H187" s="6">
        <v>287</v>
      </c>
      <c r="J187" s="63"/>
    </row>
    <row r="188" spans="1:10" x14ac:dyDescent="0.25">
      <c r="A188" t="s">
        <v>194</v>
      </c>
      <c r="B188" s="56">
        <v>2</v>
      </c>
      <c r="C188" t="s">
        <v>1610</v>
      </c>
      <c r="D188" t="s">
        <v>1609</v>
      </c>
      <c r="G188" t="s">
        <v>44</v>
      </c>
      <c r="H188" s="6">
        <v>203</v>
      </c>
      <c r="J188" s="63"/>
    </row>
    <row r="189" spans="1:10" x14ac:dyDescent="0.25">
      <c r="A189" t="s">
        <v>194</v>
      </c>
      <c r="B189" s="56">
        <v>2</v>
      </c>
      <c r="C189" t="s">
        <v>1611</v>
      </c>
      <c r="D189" t="s">
        <v>1612</v>
      </c>
      <c r="G189" t="s">
        <v>44</v>
      </c>
      <c r="H189" s="6">
        <v>301</v>
      </c>
      <c r="J189" s="63"/>
    </row>
    <row r="190" spans="1:10" x14ac:dyDescent="0.25">
      <c r="A190" t="s">
        <v>194</v>
      </c>
      <c r="B190" s="56">
        <v>3</v>
      </c>
      <c r="C190" t="s">
        <v>1613</v>
      </c>
      <c r="D190" t="s">
        <v>1614</v>
      </c>
      <c r="G190" t="s">
        <v>44</v>
      </c>
      <c r="H190" s="6">
        <v>766.5</v>
      </c>
      <c r="J190" s="63"/>
    </row>
    <row r="191" spans="1:10" x14ac:dyDescent="0.25">
      <c r="A191" t="s">
        <v>194</v>
      </c>
      <c r="B191" s="56">
        <v>3</v>
      </c>
      <c r="C191" t="s">
        <v>1615</v>
      </c>
      <c r="D191" t="s">
        <v>1616</v>
      </c>
      <c r="G191" t="s">
        <v>44</v>
      </c>
      <c r="H191" s="6">
        <v>346.5</v>
      </c>
      <c r="J191" s="63"/>
    </row>
    <row r="192" spans="1:10" x14ac:dyDescent="0.25">
      <c r="A192" t="s">
        <v>194</v>
      </c>
      <c r="B192" s="56">
        <v>3</v>
      </c>
      <c r="C192" t="s">
        <v>1617</v>
      </c>
      <c r="D192" t="s">
        <v>1618</v>
      </c>
      <c r="G192" t="s">
        <v>44</v>
      </c>
      <c r="H192" s="6">
        <v>606.9</v>
      </c>
      <c r="J192" s="63"/>
    </row>
    <row r="193" spans="1:10" x14ac:dyDescent="0.25">
      <c r="A193" t="s">
        <v>194</v>
      </c>
      <c r="B193" s="56">
        <v>3</v>
      </c>
      <c r="C193" t="s">
        <v>1619</v>
      </c>
      <c r="D193" t="s">
        <v>1620</v>
      </c>
      <c r="G193" t="s">
        <v>44</v>
      </c>
      <c r="H193" s="6">
        <v>367.5</v>
      </c>
      <c r="J193" s="63"/>
    </row>
    <row r="194" spans="1:10" x14ac:dyDescent="0.25">
      <c r="A194" t="s">
        <v>194</v>
      </c>
      <c r="B194" s="56">
        <v>3</v>
      </c>
      <c r="C194" t="s">
        <v>1621</v>
      </c>
      <c r="D194" t="s">
        <v>1620</v>
      </c>
      <c r="G194" t="s">
        <v>44</v>
      </c>
      <c r="H194" s="6">
        <v>409.5</v>
      </c>
      <c r="J194" s="63"/>
    </row>
    <row r="195" spans="1:10" x14ac:dyDescent="0.25">
      <c r="A195" t="s">
        <v>194</v>
      </c>
      <c r="B195" s="56">
        <v>3</v>
      </c>
      <c r="C195" t="s">
        <v>1622</v>
      </c>
      <c r="D195" t="s">
        <v>1620</v>
      </c>
      <c r="G195" t="s">
        <v>44</v>
      </c>
      <c r="H195" s="6">
        <v>346.5</v>
      </c>
      <c r="I195" s="100">
        <f>+H178+H179+H180+H181+H182+H183+H184+H185+H186+H187+H188+H189+H190+H191+H192+H193+H194+H195</f>
        <v>6100.5</v>
      </c>
      <c r="J195" s="63"/>
    </row>
    <row r="196" spans="1:10" x14ac:dyDescent="0.25">
      <c r="A196" t="s">
        <v>1623</v>
      </c>
      <c r="B196" s="56">
        <v>1</v>
      </c>
      <c r="C196" t="s">
        <v>1624</v>
      </c>
      <c r="G196" t="s">
        <v>44</v>
      </c>
      <c r="H196" s="6">
        <v>260</v>
      </c>
      <c r="J196" s="63"/>
    </row>
    <row r="197" spans="1:10" x14ac:dyDescent="0.25">
      <c r="A197" t="s">
        <v>1623</v>
      </c>
      <c r="B197" s="56">
        <v>1</v>
      </c>
      <c r="C197" t="s">
        <v>1625</v>
      </c>
      <c r="G197" t="s">
        <v>44</v>
      </c>
      <c r="H197" s="6">
        <v>428</v>
      </c>
      <c r="J197" s="63"/>
    </row>
    <row r="198" spans="1:10" x14ac:dyDescent="0.25">
      <c r="A198" t="s">
        <v>1623</v>
      </c>
      <c r="B198" s="56">
        <v>2</v>
      </c>
      <c r="C198" t="s">
        <v>1626</v>
      </c>
      <c r="G198" t="s">
        <v>44</v>
      </c>
      <c r="H198" s="6">
        <v>400</v>
      </c>
      <c r="I198" s="100">
        <f>+H196+H197+H198</f>
        <v>1088</v>
      </c>
      <c r="J198" s="63"/>
    </row>
    <row r="199" spans="1:10" s="136" customFormat="1" x14ac:dyDescent="0.25">
      <c r="A199" s="136" t="s">
        <v>2746</v>
      </c>
      <c r="B199" s="140">
        <v>1</v>
      </c>
      <c r="C199" s="136" t="s">
        <v>2747</v>
      </c>
      <c r="H199" s="6">
        <v>3480</v>
      </c>
      <c r="J199" s="63"/>
    </row>
    <row r="200" spans="1:10" s="136" customFormat="1" x14ac:dyDescent="0.25">
      <c r="A200" s="136" t="s">
        <v>2746</v>
      </c>
      <c r="B200" s="140">
        <v>1</v>
      </c>
      <c r="C200" s="136" t="s">
        <v>2748</v>
      </c>
      <c r="H200" s="6">
        <v>2320</v>
      </c>
      <c r="I200" s="100">
        <f>+H199+H200</f>
        <v>5800</v>
      </c>
      <c r="J200" s="63"/>
    </row>
    <row r="201" spans="1:10" x14ac:dyDescent="0.25">
      <c r="A201">
        <v>143</v>
      </c>
      <c r="B201">
        <f>SUM(B59:B200)</f>
        <v>205</v>
      </c>
      <c r="H201" s="60">
        <f>SUM(H59:H200)</f>
        <v>51911.05000000001</v>
      </c>
      <c r="J201" s="63"/>
    </row>
    <row r="202" spans="1:10" x14ac:dyDescent="0.25">
      <c r="A202" s="62"/>
      <c r="B202" s="72"/>
      <c r="C202" s="63"/>
      <c r="D202" s="63"/>
      <c r="E202" s="63"/>
      <c r="F202" s="63"/>
      <c r="G202" s="63"/>
      <c r="H202" s="73"/>
      <c r="I202" s="63"/>
      <c r="J202" s="63"/>
    </row>
    <row r="203" spans="1:10" x14ac:dyDescent="0.25">
      <c r="A203" s="84"/>
      <c r="B203" s="56"/>
      <c r="H203" s="85"/>
    </row>
    <row r="205" spans="1:10" x14ac:dyDescent="0.25">
      <c r="A205" s="66"/>
      <c r="B205" s="66"/>
      <c r="C205" s="66"/>
      <c r="D205" s="66"/>
      <c r="E205" s="66"/>
      <c r="F205" s="66"/>
      <c r="G205" s="66"/>
      <c r="H205" s="66"/>
      <c r="I205" s="67"/>
      <c r="J205" s="67"/>
    </row>
    <row r="206" spans="1:10" x14ac:dyDescent="0.25">
      <c r="I206" s="10"/>
      <c r="J206" s="67"/>
    </row>
    <row r="207" spans="1:10" ht="21" x14ac:dyDescent="0.35">
      <c r="A207" s="48" t="s">
        <v>1344</v>
      </c>
      <c r="B207" s="48" t="s">
        <v>1096</v>
      </c>
      <c r="G207" s="68" t="s">
        <v>9</v>
      </c>
      <c r="H207" s="69">
        <f>+H201</f>
        <v>51911.05000000001</v>
      </c>
      <c r="I207" s="10"/>
      <c r="J207" s="67"/>
    </row>
    <row r="208" spans="1:10" ht="26.25" x14ac:dyDescent="0.4">
      <c r="A208" s="70">
        <f>+A201</f>
        <v>143</v>
      </c>
      <c r="B208" s="70">
        <f>+B201</f>
        <v>205</v>
      </c>
      <c r="C208" s="71" t="s">
        <v>1103</v>
      </c>
      <c r="D208" s="66"/>
      <c r="E208" s="66"/>
      <c r="F208" s="66"/>
      <c r="G208" s="66"/>
      <c r="H208" s="66"/>
      <c r="I208" s="67"/>
      <c r="J208" s="67"/>
    </row>
    <row r="209" spans="5:10" ht="15.75" thickBot="1" x14ac:dyDescent="0.3"/>
    <row r="210" spans="5:10" x14ac:dyDescent="0.25">
      <c r="E210" s="48" t="s">
        <v>1344</v>
      </c>
      <c r="F210" s="48" t="s">
        <v>1096</v>
      </c>
      <c r="I210" s="102" t="s">
        <v>1176</v>
      </c>
      <c r="J210" s="82"/>
    </row>
    <row r="211" spans="5:10" ht="27" thickBot="1" x14ac:dyDescent="0.45">
      <c r="E211" s="70">
        <f>+E54+A208</f>
        <v>180</v>
      </c>
      <c r="F211" s="70">
        <f>+F54+B208</f>
        <v>296</v>
      </c>
      <c r="G211" s="68" t="s">
        <v>1106</v>
      </c>
      <c r="H211" s="101">
        <f>+H54+H207</f>
        <v>95225.599380281696</v>
      </c>
      <c r="I211" s="103">
        <v>100000</v>
      </c>
      <c r="J211" s="206"/>
    </row>
    <row r="212" spans="5:10" x14ac:dyDescent="0.25">
      <c r="J212" s="142"/>
    </row>
  </sheetData>
  <mergeCells count="4">
    <mergeCell ref="A2:I2"/>
    <mergeCell ref="A56:J56"/>
    <mergeCell ref="A57:H57"/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K54" sqref="K54"/>
    </sheetView>
  </sheetViews>
  <sheetFormatPr baseColWidth="10" defaultRowHeight="15" x14ac:dyDescent="0.25"/>
  <cols>
    <col min="2" max="2" width="11.42578125" style="56"/>
    <col min="3" max="3" width="48.28515625" customWidth="1"/>
    <col min="4" max="4" width="32" customWidth="1"/>
    <col min="7" max="7" width="18.28515625" customWidth="1"/>
    <col min="8" max="8" width="19" customWidth="1"/>
    <col min="9" max="9" width="17.85546875" customWidth="1"/>
    <col min="10" max="10" width="14.5703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10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x14ac:dyDescent="0.25">
      <c r="A3" s="78" t="s">
        <v>1</v>
      </c>
      <c r="B3" s="78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9" t="s">
        <v>7</v>
      </c>
      <c r="H3" s="79" t="s">
        <v>8</v>
      </c>
      <c r="I3" s="79" t="s">
        <v>9</v>
      </c>
      <c r="J3" s="52"/>
    </row>
    <row r="4" spans="1:10" x14ac:dyDescent="0.25">
      <c r="A4" s="15">
        <v>21</v>
      </c>
      <c r="B4" s="15">
        <v>5</v>
      </c>
      <c r="C4" s="16" t="s">
        <v>55</v>
      </c>
      <c r="D4" s="16" t="s">
        <v>56</v>
      </c>
      <c r="E4" s="16" t="s">
        <v>57</v>
      </c>
      <c r="F4" s="16">
        <v>0</v>
      </c>
      <c r="G4" s="16">
        <v>0</v>
      </c>
      <c r="H4" s="21">
        <v>650</v>
      </c>
      <c r="I4" s="21">
        <f>+H4*B4</f>
        <v>3250</v>
      </c>
      <c r="J4" s="52"/>
    </row>
    <row r="5" spans="1:10" x14ac:dyDescent="0.25">
      <c r="A5" s="15">
        <v>23</v>
      </c>
      <c r="B5" s="15">
        <v>5</v>
      </c>
      <c r="C5" s="16" t="s">
        <v>58</v>
      </c>
      <c r="D5" s="16" t="s">
        <v>59</v>
      </c>
      <c r="E5" s="16">
        <v>0</v>
      </c>
      <c r="F5" s="16">
        <v>1997</v>
      </c>
      <c r="G5" s="16" t="s">
        <v>44</v>
      </c>
      <c r="H5" s="21">
        <v>930</v>
      </c>
      <c r="I5" s="21">
        <f t="shared" ref="I5:I11" si="0">+H5*B5</f>
        <v>4650</v>
      </c>
      <c r="J5" s="52"/>
    </row>
    <row r="6" spans="1:10" x14ac:dyDescent="0.25">
      <c r="A6" s="15">
        <v>31</v>
      </c>
      <c r="B6" s="15">
        <v>5</v>
      </c>
      <c r="C6" s="16" t="s">
        <v>60</v>
      </c>
      <c r="D6" s="16" t="s">
        <v>61</v>
      </c>
      <c r="E6" s="16" t="s">
        <v>62</v>
      </c>
      <c r="F6" s="16">
        <v>2011</v>
      </c>
      <c r="G6" s="16" t="s">
        <v>44</v>
      </c>
      <c r="H6" s="21">
        <v>4390</v>
      </c>
      <c r="I6" s="21">
        <f t="shared" si="0"/>
        <v>21950</v>
      </c>
      <c r="J6" s="52"/>
    </row>
    <row r="7" spans="1:10" x14ac:dyDescent="0.25">
      <c r="A7" s="15">
        <v>51</v>
      </c>
      <c r="B7" s="15">
        <v>3</v>
      </c>
      <c r="C7" s="16" t="s">
        <v>63</v>
      </c>
      <c r="D7" s="16" t="s">
        <v>64</v>
      </c>
      <c r="E7" s="16" t="s">
        <v>65</v>
      </c>
      <c r="F7" s="16">
        <v>2009</v>
      </c>
      <c r="G7" s="16">
        <v>0</v>
      </c>
      <c r="H7" s="21">
        <v>2182</v>
      </c>
      <c r="I7" s="21">
        <f t="shared" si="0"/>
        <v>6546</v>
      </c>
      <c r="J7" s="52"/>
    </row>
    <row r="8" spans="1:10" x14ac:dyDescent="0.25">
      <c r="A8" s="15">
        <v>55</v>
      </c>
      <c r="B8" s="15">
        <v>3</v>
      </c>
      <c r="C8" s="16" t="s">
        <v>66</v>
      </c>
      <c r="D8" s="16" t="s">
        <v>67</v>
      </c>
      <c r="E8" s="16" t="s">
        <v>68</v>
      </c>
      <c r="F8" s="16">
        <v>2006</v>
      </c>
      <c r="G8" s="16">
        <v>0</v>
      </c>
      <c r="H8" s="21">
        <v>1628.7359154929575</v>
      </c>
      <c r="I8" s="21">
        <f t="shared" si="0"/>
        <v>4886.2077464788727</v>
      </c>
      <c r="J8" s="52"/>
    </row>
    <row r="9" spans="1:10" x14ac:dyDescent="0.25">
      <c r="A9" s="15">
        <v>58</v>
      </c>
      <c r="B9" s="15">
        <v>3</v>
      </c>
      <c r="C9" s="16" t="s">
        <v>69</v>
      </c>
      <c r="D9" s="16" t="s">
        <v>70</v>
      </c>
      <c r="E9" s="16" t="s">
        <v>71</v>
      </c>
      <c r="F9" s="16" t="s">
        <v>72</v>
      </c>
      <c r="G9" s="16">
        <v>0</v>
      </c>
      <c r="H9" s="21">
        <v>3588.701633802817</v>
      </c>
      <c r="I9" s="21">
        <f t="shared" si="0"/>
        <v>10766.104901408451</v>
      </c>
      <c r="J9" s="52"/>
    </row>
    <row r="10" spans="1:10" x14ac:dyDescent="0.25">
      <c r="A10" s="15">
        <v>60</v>
      </c>
      <c r="B10" s="15">
        <v>8</v>
      </c>
      <c r="C10" s="16" t="s">
        <v>58</v>
      </c>
      <c r="D10" s="16" t="s">
        <v>73</v>
      </c>
      <c r="E10" s="16">
        <v>0</v>
      </c>
      <c r="F10" s="16" t="s">
        <v>74</v>
      </c>
      <c r="G10" s="16">
        <v>0</v>
      </c>
      <c r="H10" s="21">
        <v>904.22535211267609</v>
      </c>
      <c r="I10" s="21">
        <f t="shared" si="0"/>
        <v>7233.8028169014087</v>
      </c>
      <c r="J10" s="52"/>
    </row>
    <row r="11" spans="1:10" x14ac:dyDescent="0.25">
      <c r="A11" s="15">
        <v>64</v>
      </c>
      <c r="B11" s="15">
        <v>3</v>
      </c>
      <c r="C11" s="16" t="s">
        <v>75</v>
      </c>
      <c r="D11" s="16" t="s">
        <v>76</v>
      </c>
      <c r="E11" s="16" t="s">
        <v>77</v>
      </c>
      <c r="F11" s="16">
        <v>1993</v>
      </c>
      <c r="G11" s="16">
        <v>0</v>
      </c>
      <c r="H11" s="21">
        <v>453.20512820512818</v>
      </c>
      <c r="I11" s="21">
        <f t="shared" si="0"/>
        <v>1359.6153846153845</v>
      </c>
      <c r="J11" s="52"/>
    </row>
    <row r="12" spans="1:10" x14ac:dyDescent="0.25">
      <c r="A12" s="57">
        <v>8</v>
      </c>
      <c r="B12" s="57">
        <f>SUM(B4:B11)</f>
        <v>35</v>
      </c>
      <c r="H12" s="6"/>
      <c r="I12" s="7">
        <f>SUM(I4:I11)</f>
        <v>60641.730849404114</v>
      </c>
      <c r="J12" s="52"/>
    </row>
    <row r="13" spans="1:10" x14ac:dyDescent="0.25">
      <c r="J13" s="52"/>
    </row>
    <row r="14" spans="1:10" x14ac:dyDescent="0.25">
      <c r="J14" s="52"/>
    </row>
    <row r="15" spans="1:10" x14ac:dyDescent="0.25">
      <c r="A15" s="48" t="s">
        <v>1344</v>
      </c>
      <c r="B15" s="48" t="s">
        <v>1096</v>
      </c>
      <c r="I15" s="10"/>
      <c r="J15" s="49"/>
    </row>
    <row r="16" spans="1:10" ht="26.25" x14ac:dyDescent="0.4">
      <c r="A16" s="50">
        <v>8</v>
      </c>
      <c r="B16" s="50">
        <f>+B12</f>
        <v>35</v>
      </c>
      <c r="C16" s="51" t="s">
        <v>1099</v>
      </c>
      <c r="D16" s="52"/>
      <c r="E16" s="52"/>
      <c r="F16" s="52"/>
      <c r="G16" s="52"/>
      <c r="H16" s="52"/>
      <c r="I16" s="49"/>
      <c r="J16" s="49"/>
    </row>
    <row r="19" spans="1:10" x14ac:dyDescent="0.25">
      <c r="A19" s="55" t="s">
        <v>1105</v>
      </c>
      <c r="B19" s="75" t="s">
        <v>2</v>
      </c>
      <c r="C19" s="55" t="s">
        <v>1101</v>
      </c>
      <c r="D19" s="55" t="s">
        <v>4</v>
      </c>
      <c r="E19" s="55" t="s">
        <v>5</v>
      </c>
      <c r="F19" s="55" t="s">
        <v>6</v>
      </c>
      <c r="G19" s="55" t="s">
        <v>1102</v>
      </c>
      <c r="H19" s="55" t="s">
        <v>9</v>
      </c>
      <c r="I19" s="58"/>
      <c r="J19" s="58"/>
    </row>
    <row r="20" spans="1:10" x14ac:dyDescent="0.25">
      <c r="I20" s="10"/>
      <c r="J20" s="58"/>
    </row>
    <row r="21" spans="1:10" x14ac:dyDescent="0.25">
      <c r="A21" s="48" t="s">
        <v>1344</v>
      </c>
      <c r="B21" s="48" t="s">
        <v>1096</v>
      </c>
      <c r="H21" s="7">
        <v>0</v>
      </c>
      <c r="I21" s="10"/>
      <c r="J21" s="58"/>
    </row>
    <row r="22" spans="1:10" ht="26.25" x14ac:dyDescent="0.4">
      <c r="A22" s="50">
        <v>0</v>
      </c>
      <c r="B22" s="50">
        <v>0</v>
      </c>
      <c r="C22" s="59" t="s">
        <v>1098</v>
      </c>
      <c r="D22" s="55"/>
      <c r="E22" s="55"/>
      <c r="F22" s="55"/>
      <c r="G22" s="55"/>
      <c r="H22" s="55"/>
      <c r="I22" s="58"/>
      <c r="J22" s="58"/>
    </row>
    <row r="24" spans="1:10" x14ac:dyDescent="0.25">
      <c r="E24" s="48" t="s">
        <v>1344</v>
      </c>
      <c r="F24" s="48" t="s">
        <v>1096</v>
      </c>
    </row>
    <row r="25" spans="1:10" ht="26.25" x14ac:dyDescent="0.4">
      <c r="E25" s="50">
        <f>+A16+A22</f>
        <v>8</v>
      </c>
      <c r="F25" s="50">
        <f>+B16+B22</f>
        <v>35</v>
      </c>
      <c r="G25" s="68" t="s">
        <v>9</v>
      </c>
      <c r="H25" s="74">
        <f>+I12+H21</f>
        <v>60641.730849404114</v>
      </c>
    </row>
    <row r="27" spans="1:10" ht="27.75" x14ac:dyDescent="0.4">
      <c r="A27" s="275" t="s">
        <v>1104</v>
      </c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0" ht="27.75" x14ac:dyDescent="0.4">
      <c r="A28" s="276" t="s">
        <v>1107</v>
      </c>
      <c r="B28" s="276"/>
      <c r="C28" s="276"/>
      <c r="D28" s="276"/>
      <c r="E28" s="276"/>
      <c r="F28" s="276"/>
      <c r="G28" s="276"/>
      <c r="H28" s="276"/>
      <c r="I28" s="61"/>
      <c r="J28" s="61"/>
    </row>
    <row r="29" spans="1:10" x14ac:dyDescent="0.25">
      <c r="A29" s="65" t="s">
        <v>1100</v>
      </c>
      <c r="B29" s="65" t="s">
        <v>2</v>
      </c>
      <c r="C29" s="72" t="s">
        <v>1101</v>
      </c>
      <c r="D29" s="65" t="s">
        <v>4</v>
      </c>
      <c r="E29" s="65" t="s">
        <v>5</v>
      </c>
      <c r="F29" s="65" t="s">
        <v>6</v>
      </c>
      <c r="G29" s="65" t="s">
        <v>1102</v>
      </c>
      <c r="H29" s="65" t="s">
        <v>9</v>
      </c>
      <c r="I29" s="63"/>
      <c r="J29" s="63"/>
    </row>
    <row r="30" spans="1:10" x14ac:dyDescent="0.25">
      <c r="A30" t="s">
        <v>1150</v>
      </c>
      <c r="B30" s="56">
        <v>5</v>
      </c>
      <c r="C30" t="s">
        <v>1151</v>
      </c>
      <c r="D30" t="s">
        <v>1152</v>
      </c>
      <c r="E30" t="s">
        <v>1153</v>
      </c>
      <c r="F30" t="s">
        <v>1154</v>
      </c>
      <c r="G30" s="6">
        <v>1523</v>
      </c>
      <c r="H30" s="6">
        <f>+G30*B30</f>
        <v>7615</v>
      </c>
      <c r="I30" s="100">
        <f>+H30</f>
        <v>7615</v>
      </c>
      <c r="J30" s="63"/>
    </row>
    <row r="31" spans="1:10" x14ac:dyDescent="0.25">
      <c r="A31" t="s">
        <v>1845</v>
      </c>
      <c r="B31" s="56">
        <v>5</v>
      </c>
      <c r="C31" t="s">
        <v>1852</v>
      </c>
      <c r="G31" s="6" t="s">
        <v>44</v>
      </c>
      <c r="H31" s="6">
        <v>4290</v>
      </c>
      <c r="J31" s="63"/>
    </row>
    <row r="32" spans="1:10" x14ac:dyDescent="0.25">
      <c r="A32" t="s">
        <v>1845</v>
      </c>
      <c r="B32" s="56">
        <v>5</v>
      </c>
      <c r="C32" t="s">
        <v>1846</v>
      </c>
      <c r="G32" s="6" t="s">
        <v>44</v>
      </c>
      <c r="H32" s="6">
        <v>1090</v>
      </c>
      <c r="J32" s="63"/>
    </row>
    <row r="33" spans="1:10" x14ac:dyDescent="0.25">
      <c r="A33" t="s">
        <v>1845</v>
      </c>
      <c r="B33" s="56">
        <v>5</v>
      </c>
      <c r="C33" t="s">
        <v>1847</v>
      </c>
      <c r="G33" s="6" t="s">
        <v>44</v>
      </c>
      <c r="H33" s="6">
        <v>3015</v>
      </c>
      <c r="J33" s="63"/>
    </row>
    <row r="34" spans="1:10" x14ac:dyDescent="0.25">
      <c r="A34" t="s">
        <v>1845</v>
      </c>
      <c r="B34" s="56">
        <v>5</v>
      </c>
      <c r="C34" t="s">
        <v>1848</v>
      </c>
      <c r="F34" t="s">
        <v>1849</v>
      </c>
      <c r="G34" s="6" t="s">
        <v>44</v>
      </c>
      <c r="H34" s="6">
        <v>29825</v>
      </c>
      <c r="J34" s="63"/>
    </row>
    <row r="35" spans="1:10" x14ac:dyDescent="0.25">
      <c r="A35" t="s">
        <v>1845</v>
      </c>
      <c r="B35" s="56">
        <v>5</v>
      </c>
      <c r="C35" t="s">
        <v>1850</v>
      </c>
      <c r="G35" s="6" t="s">
        <v>44</v>
      </c>
      <c r="H35" s="6">
        <v>12880</v>
      </c>
      <c r="J35" s="63"/>
    </row>
    <row r="36" spans="1:10" x14ac:dyDescent="0.25">
      <c r="A36" t="s">
        <v>1845</v>
      </c>
      <c r="B36" s="56">
        <v>5</v>
      </c>
      <c r="C36" t="s">
        <v>1851</v>
      </c>
      <c r="G36" s="6" t="s">
        <v>44</v>
      </c>
      <c r="H36" s="6">
        <v>1030</v>
      </c>
      <c r="J36" s="63"/>
    </row>
    <row r="37" spans="1:10" x14ac:dyDescent="0.25">
      <c r="A37" t="s">
        <v>1845</v>
      </c>
      <c r="B37" s="56">
        <v>3</v>
      </c>
      <c r="C37" t="s">
        <v>1853</v>
      </c>
      <c r="F37" t="s">
        <v>1692</v>
      </c>
      <c r="G37" s="6" t="s">
        <v>44</v>
      </c>
      <c r="H37" s="6">
        <v>1296</v>
      </c>
      <c r="I37" s="100">
        <f>+H31+H32+H33+H34+H35+H36+H37</f>
        <v>53426</v>
      </c>
      <c r="J37" s="63"/>
    </row>
    <row r="38" spans="1:10" x14ac:dyDescent="0.25">
      <c r="A38" t="s">
        <v>1674</v>
      </c>
      <c r="B38" s="56">
        <v>3</v>
      </c>
      <c r="C38" t="s">
        <v>1675</v>
      </c>
      <c r="D38" t="s">
        <v>1676</v>
      </c>
      <c r="G38" s="6" t="s">
        <v>44</v>
      </c>
      <c r="H38" s="6">
        <v>1950</v>
      </c>
      <c r="I38" s="100">
        <f>+H38</f>
        <v>1950</v>
      </c>
      <c r="J38" s="63"/>
    </row>
    <row r="39" spans="1:10" x14ac:dyDescent="0.25">
      <c r="A39" t="s">
        <v>1442</v>
      </c>
      <c r="B39" s="56">
        <v>2</v>
      </c>
      <c r="C39" t="s">
        <v>1677</v>
      </c>
      <c r="D39" t="s">
        <v>1678</v>
      </c>
      <c r="E39" t="s">
        <v>1445</v>
      </c>
      <c r="G39" s="6" t="s">
        <v>44</v>
      </c>
      <c r="H39" s="6">
        <v>1424</v>
      </c>
      <c r="J39" s="63"/>
    </row>
    <row r="40" spans="1:10" x14ac:dyDescent="0.25">
      <c r="A40" t="s">
        <v>1442</v>
      </c>
      <c r="B40" s="56">
        <v>2</v>
      </c>
      <c r="C40" t="s">
        <v>1679</v>
      </c>
      <c r="D40" t="s">
        <v>1680</v>
      </c>
      <c r="E40" t="s">
        <v>1445</v>
      </c>
      <c r="G40" s="6" t="s">
        <v>44</v>
      </c>
      <c r="H40" s="6">
        <v>3696</v>
      </c>
      <c r="J40" s="63"/>
    </row>
    <row r="41" spans="1:10" x14ac:dyDescent="0.25">
      <c r="A41" t="s">
        <v>1442</v>
      </c>
      <c r="B41" s="56">
        <v>2</v>
      </c>
      <c r="C41" t="s">
        <v>1681</v>
      </c>
      <c r="D41" t="s">
        <v>1682</v>
      </c>
      <c r="E41" t="s">
        <v>1445</v>
      </c>
      <c r="G41" s="6" t="s">
        <v>44</v>
      </c>
      <c r="H41" s="6">
        <v>1104</v>
      </c>
      <c r="J41" s="63"/>
    </row>
    <row r="42" spans="1:10" x14ac:dyDescent="0.25">
      <c r="A42" t="s">
        <v>1442</v>
      </c>
      <c r="B42" s="56">
        <v>2</v>
      </c>
      <c r="C42" t="s">
        <v>1683</v>
      </c>
      <c r="D42" t="s">
        <v>1684</v>
      </c>
      <c r="E42" t="s">
        <v>1445</v>
      </c>
      <c r="G42" s="6" t="s">
        <v>44</v>
      </c>
      <c r="H42" s="6">
        <v>1360</v>
      </c>
      <c r="J42" s="63"/>
    </row>
    <row r="43" spans="1:10" x14ac:dyDescent="0.25">
      <c r="A43" t="s">
        <v>1442</v>
      </c>
      <c r="B43" s="56">
        <v>2</v>
      </c>
      <c r="C43" t="s">
        <v>1685</v>
      </c>
      <c r="D43" t="s">
        <v>1686</v>
      </c>
      <c r="E43" t="s">
        <v>1687</v>
      </c>
      <c r="G43" s="6" t="s">
        <v>44</v>
      </c>
      <c r="H43" s="6">
        <v>2352</v>
      </c>
      <c r="J43" s="63"/>
    </row>
    <row r="44" spans="1:10" x14ac:dyDescent="0.25">
      <c r="A44" t="s">
        <v>1442</v>
      </c>
      <c r="B44" s="56">
        <v>2</v>
      </c>
      <c r="C44" t="s">
        <v>1688</v>
      </c>
      <c r="D44" t="s">
        <v>1689</v>
      </c>
      <c r="E44" t="s">
        <v>1687</v>
      </c>
      <c r="F44" t="s">
        <v>1657</v>
      </c>
      <c r="G44" s="6" t="s">
        <v>44</v>
      </c>
      <c r="H44" s="6">
        <v>1008</v>
      </c>
      <c r="J44" s="63"/>
    </row>
    <row r="45" spans="1:10" x14ac:dyDescent="0.25">
      <c r="A45" t="s">
        <v>1442</v>
      </c>
      <c r="B45" s="56">
        <v>2</v>
      </c>
      <c r="C45" t="s">
        <v>1690</v>
      </c>
      <c r="D45" t="s">
        <v>1691</v>
      </c>
      <c r="E45" t="s">
        <v>1445</v>
      </c>
      <c r="F45" t="s">
        <v>1692</v>
      </c>
      <c r="G45" s="6" t="s">
        <v>44</v>
      </c>
      <c r="H45" s="6">
        <v>1536</v>
      </c>
      <c r="J45" s="63"/>
    </row>
    <row r="46" spans="1:10" x14ac:dyDescent="0.25">
      <c r="A46" t="s">
        <v>1442</v>
      </c>
      <c r="B46" s="56">
        <v>2</v>
      </c>
      <c r="C46" t="s">
        <v>1693</v>
      </c>
      <c r="D46" t="s">
        <v>1694</v>
      </c>
      <c r="E46" t="s">
        <v>1445</v>
      </c>
      <c r="F46" t="s">
        <v>1692</v>
      </c>
      <c r="G46" s="6" t="s">
        <v>44</v>
      </c>
      <c r="H46" s="6">
        <v>1856</v>
      </c>
      <c r="J46" s="63"/>
    </row>
    <row r="47" spans="1:10" x14ac:dyDescent="0.25">
      <c r="A47" t="s">
        <v>1442</v>
      </c>
      <c r="B47" s="56">
        <v>1</v>
      </c>
      <c r="C47" t="s">
        <v>1695</v>
      </c>
      <c r="D47" t="s">
        <v>1696</v>
      </c>
      <c r="E47" t="s">
        <v>1445</v>
      </c>
      <c r="F47" t="s">
        <v>1692</v>
      </c>
      <c r="G47" s="6" t="s">
        <v>44</v>
      </c>
      <c r="H47" s="6">
        <v>744</v>
      </c>
      <c r="J47" s="63"/>
    </row>
    <row r="48" spans="1:10" x14ac:dyDescent="0.25">
      <c r="A48" t="s">
        <v>1442</v>
      </c>
      <c r="B48" s="56">
        <v>1</v>
      </c>
      <c r="C48" t="s">
        <v>1697</v>
      </c>
      <c r="D48" t="s">
        <v>1698</v>
      </c>
      <c r="E48" t="s">
        <v>1445</v>
      </c>
      <c r="F48" t="s">
        <v>1692</v>
      </c>
      <c r="G48" s="6" t="s">
        <v>44</v>
      </c>
      <c r="H48" s="6">
        <v>768</v>
      </c>
      <c r="J48" s="63"/>
    </row>
    <row r="49" spans="1:11" x14ac:dyDescent="0.25">
      <c r="A49" t="s">
        <v>1442</v>
      </c>
      <c r="B49" s="56">
        <v>2</v>
      </c>
      <c r="C49" t="s">
        <v>1699</v>
      </c>
      <c r="D49" t="s">
        <v>1700</v>
      </c>
      <c r="E49" t="s">
        <v>1445</v>
      </c>
      <c r="F49" t="s">
        <v>1692</v>
      </c>
      <c r="G49" s="6" t="s">
        <v>44</v>
      </c>
      <c r="H49" s="6">
        <v>3696</v>
      </c>
      <c r="J49" s="63"/>
    </row>
    <row r="50" spans="1:11" x14ac:dyDescent="0.25">
      <c r="A50" t="s">
        <v>1442</v>
      </c>
      <c r="B50" s="56">
        <v>2</v>
      </c>
      <c r="C50" t="s">
        <v>1701</v>
      </c>
      <c r="D50" t="s">
        <v>1702</v>
      </c>
      <c r="E50" t="s">
        <v>1445</v>
      </c>
      <c r="F50" t="s">
        <v>1692</v>
      </c>
      <c r="G50" s="6" t="s">
        <v>44</v>
      </c>
      <c r="H50" s="6">
        <v>1792</v>
      </c>
      <c r="J50" s="63"/>
    </row>
    <row r="51" spans="1:11" x14ac:dyDescent="0.25">
      <c r="A51" t="s">
        <v>1442</v>
      </c>
      <c r="B51" s="56">
        <v>2</v>
      </c>
      <c r="C51" t="s">
        <v>1703</v>
      </c>
      <c r="D51" t="s">
        <v>1704</v>
      </c>
      <c r="E51" t="s">
        <v>1445</v>
      </c>
      <c r="F51" t="s">
        <v>1692</v>
      </c>
      <c r="G51" s="6" t="s">
        <v>44</v>
      </c>
      <c r="H51" s="6">
        <v>1296</v>
      </c>
      <c r="J51" s="63"/>
    </row>
    <row r="52" spans="1:11" x14ac:dyDescent="0.25">
      <c r="A52" t="s">
        <v>1442</v>
      </c>
      <c r="B52" s="56">
        <v>2</v>
      </c>
      <c r="C52" t="s">
        <v>1705</v>
      </c>
      <c r="D52" t="s">
        <v>1706</v>
      </c>
      <c r="E52" t="s">
        <v>1445</v>
      </c>
      <c r="F52" t="s">
        <v>1692</v>
      </c>
      <c r="G52" s="6" t="s">
        <v>44</v>
      </c>
      <c r="H52" s="6">
        <v>1424</v>
      </c>
      <c r="J52" s="63"/>
    </row>
    <row r="53" spans="1:11" x14ac:dyDescent="0.25">
      <c r="A53" t="s">
        <v>1442</v>
      </c>
      <c r="B53" s="56">
        <v>2</v>
      </c>
      <c r="C53" t="s">
        <v>1707</v>
      </c>
      <c r="D53" t="s">
        <v>1708</v>
      </c>
      <c r="E53" t="s">
        <v>1445</v>
      </c>
      <c r="F53" t="s">
        <v>1692</v>
      </c>
      <c r="G53" s="6" t="s">
        <v>44</v>
      </c>
      <c r="H53" s="6">
        <v>3328</v>
      </c>
      <c r="J53" s="63"/>
    </row>
    <row r="54" spans="1:11" x14ac:dyDescent="0.25">
      <c r="A54" t="s">
        <v>1442</v>
      </c>
      <c r="B54" s="56">
        <v>2</v>
      </c>
      <c r="C54" t="s">
        <v>1709</v>
      </c>
      <c r="D54" t="s">
        <v>1710</v>
      </c>
      <c r="E54" t="s">
        <v>1445</v>
      </c>
      <c r="F54" t="s">
        <v>1657</v>
      </c>
      <c r="G54" s="6" t="s">
        <v>44</v>
      </c>
      <c r="H54" s="6">
        <v>4320</v>
      </c>
      <c r="I54" s="100">
        <f>+H39+H40+H41+H42+H43+H44+H45+H46+H47+H48+H49+H50+H51+H52+H53+H54</f>
        <v>31704</v>
      </c>
      <c r="J54" s="63"/>
      <c r="K54" s="100">
        <f>+I37+I38+I54</f>
        <v>87080</v>
      </c>
    </row>
    <row r="55" spans="1:11" x14ac:dyDescent="0.25">
      <c r="A55" s="57">
        <v>25</v>
      </c>
      <c r="B55" s="57">
        <f>SUM(B30:B54)</f>
        <v>71</v>
      </c>
      <c r="H55" s="60">
        <f>SUM(H30:H54)</f>
        <v>94695</v>
      </c>
      <c r="J55" s="63"/>
    </row>
    <row r="56" spans="1:11" x14ac:dyDescent="0.25">
      <c r="A56" s="63"/>
      <c r="B56" s="72"/>
      <c r="C56" s="63"/>
      <c r="D56" s="63"/>
      <c r="E56" s="73"/>
      <c r="F56" s="63"/>
      <c r="G56" s="63"/>
      <c r="H56" s="63"/>
      <c r="I56" s="63"/>
      <c r="J56" s="63"/>
    </row>
    <row r="59" spans="1:11" x14ac:dyDescent="0.25">
      <c r="A59" s="66"/>
      <c r="B59" s="110"/>
      <c r="C59" s="66"/>
      <c r="D59" s="66"/>
      <c r="E59" s="66"/>
      <c r="F59" s="66"/>
      <c r="G59" s="66"/>
      <c r="H59" s="66"/>
      <c r="I59" s="67"/>
      <c r="J59" s="67"/>
    </row>
    <row r="60" spans="1:11" x14ac:dyDescent="0.25">
      <c r="I60" s="10"/>
      <c r="J60" s="67"/>
    </row>
    <row r="61" spans="1:11" ht="21" x14ac:dyDescent="0.35">
      <c r="A61" s="48" t="s">
        <v>1344</v>
      </c>
      <c r="B61" s="48" t="s">
        <v>1096</v>
      </c>
      <c r="G61" s="68" t="s">
        <v>9</v>
      </c>
      <c r="H61" s="69">
        <f>+H55</f>
        <v>94695</v>
      </c>
      <c r="I61" s="10"/>
      <c r="J61" s="67"/>
    </row>
    <row r="62" spans="1:11" ht="26.25" x14ac:dyDescent="0.4">
      <c r="A62" s="70">
        <f>+A55</f>
        <v>25</v>
      </c>
      <c r="B62" s="70">
        <f>+B55</f>
        <v>71</v>
      </c>
      <c r="C62" s="71" t="s">
        <v>1103</v>
      </c>
      <c r="D62" s="66"/>
      <c r="E62" s="66"/>
      <c r="F62" s="66"/>
      <c r="G62" s="66"/>
      <c r="H62" s="66"/>
      <c r="I62" s="67"/>
      <c r="J62" s="67"/>
    </row>
    <row r="63" spans="1:11" ht="15.75" thickBot="1" x14ac:dyDescent="0.3"/>
    <row r="64" spans="1:11" x14ac:dyDescent="0.25">
      <c r="E64" s="48" t="s">
        <v>1344</v>
      </c>
      <c r="F64" s="48" t="s">
        <v>1096</v>
      </c>
      <c r="I64" s="102" t="s">
        <v>1176</v>
      </c>
      <c r="J64" s="82"/>
    </row>
    <row r="65" spans="5:10" ht="27" thickBot="1" x14ac:dyDescent="0.45">
      <c r="E65" s="70">
        <f>+E25+A62</f>
        <v>33</v>
      </c>
      <c r="F65" s="70">
        <f>+F25+B62</f>
        <v>106</v>
      </c>
      <c r="G65" s="68" t="s">
        <v>1106</v>
      </c>
      <c r="H65" s="101">
        <f>+H25+H61</f>
        <v>155336.73084940412</v>
      </c>
      <c r="I65" s="103">
        <v>150000</v>
      </c>
      <c r="J65" s="114"/>
    </row>
  </sheetData>
  <mergeCells count="4">
    <mergeCell ref="A2:I2"/>
    <mergeCell ref="A1:J1"/>
    <mergeCell ref="A27:J27"/>
    <mergeCell ref="A28:H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7" sqref="A7"/>
    </sheetView>
  </sheetViews>
  <sheetFormatPr baseColWidth="10" defaultRowHeight="15" x14ac:dyDescent="0.25"/>
  <cols>
    <col min="1" max="1" width="17.42578125" customWidth="1"/>
    <col min="3" max="3" width="51.7109375" customWidth="1"/>
    <col min="4" max="4" width="30.5703125" customWidth="1"/>
    <col min="5" max="5" width="24.5703125" customWidth="1"/>
    <col min="7" max="7" width="17.140625" customWidth="1"/>
    <col min="8" max="8" width="18.7109375" customWidth="1"/>
    <col min="9" max="9" width="19.28515625" customWidth="1"/>
    <col min="10" max="10" width="19.140625" customWidth="1"/>
  </cols>
  <sheetData>
    <row r="1" spans="1:10" ht="27.75" x14ac:dyDescent="0.4">
      <c r="A1" s="275" t="s">
        <v>1104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7.75" x14ac:dyDescent="0.4">
      <c r="A2" s="276" t="s">
        <v>2622</v>
      </c>
      <c r="B2" s="276"/>
      <c r="C2" s="276"/>
      <c r="D2" s="276"/>
      <c r="E2" s="276"/>
      <c r="F2" s="276"/>
      <c r="G2" s="276"/>
      <c r="H2" s="276"/>
      <c r="I2" s="61"/>
      <c r="J2" s="61"/>
    </row>
    <row r="3" spans="1:10" x14ac:dyDescent="0.25">
      <c r="A3" s="65" t="s">
        <v>1100</v>
      </c>
      <c r="B3" s="65" t="s">
        <v>2</v>
      </c>
      <c r="C3" s="72" t="s">
        <v>1101</v>
      </c>
      <c r="D3" s="65" t="s">
        <v>4</v>
      </c>
      <c r="E3" s="65" t="s">
        <v>5</v>
      </c>
      <c r="F3" s="65" t="s">
        <v>6</v>
      </c>
      <c r="G3" s="65" t="s">
        <v>1102</v>
      </c>
      <c r="H3" s="65" t="s">
        <v>9</v>
      </c>
      <c r="I3" s="63"/>
      <c r="J3" s="63"/>
    </row>
    <row r="4" spans="1:10" x14ac:dyDescent="0.25">
      <c r="A4" s="140" t="s">
        <v>2750</v>
      </c>
      <c r="B4" s="56">
        <v>31</v>
      </c>
      <c r="C4" s="56" t="s">
        <v>2749</v>
      </c>
      <c r="H4" s="6">
        <v>10365</v>
      </c>
      <c r="J4" s="63"/>
    </row>
    <row r="5" spans="1:10" x14ac:dyDescent="0.25">
      <c r="A5" s="140" t="s">
        <v>2750</v>
      </c>
      <c r="B5" s="56">
        <v>179</v>
      </c>
      <c r="C5" s="56" t="s">
        <v>2749</v>
      </c>
      <c r="H5" s="6">
        <v>39146</v>
      </c>
      <c r="J5" s="63"/>
    </row>
    <row r="6" spans="1:10" x14ac:dyDescent="0.25">
      <c r="A6" s="57">
        <v>210</v>
      </c>
      <c r="B6" s="57">
        <f>SUM(B4:B5)</f>
        <v>210</v>
      </c>
      <c r="J6" s="63"/>
    </row>
    <row r="7" spans="1:10" x14ac:dyDescent="0.25">
      <c r="H7" s="100">
        <f>+H4+H5</f>
        <v>49511</v>
      </c>
      <c r="J7" s="63"/>
    </row>
    <row r="8" spans="1:10" x14ac:dyDescent="0.25">
      <c r="A8" s="62"/>
      <c r="B8" s="72"/>
      <c r="C8" s="63"/>
      <c r="D8" s="63"/>
      <c r="E8" s="63"/>
      <c r="F8" s="63"/>
      <c r="G8" s="63"/>
      <c r="H8" s="73"/>
      <c r="I8" s="63"/>
      <c r="J8" s="63"/>
    </row>
    <row r="9" spans="1:10" x14ac:dyDescent="0.25">
      <c r="A9" s="142"/>
      <c r="B9" s="140"/>
      <c r="C9" s="136"/>
      <c r="D9" s="136"/>
      <c r="E9" s="136"/>
      <c r="F9" s="136"/>
      <c r="G9" s="136"/>
      <c r="H9" s="85"/>
      <c r="I9" s="136"/>
      <c r="J9" s="136"/>
    </row>
    <row r="10" spans="1:10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</row>
    <row r="11" spans="1:10" x14ac:dyDescent="0.25">
      <c r="A11" s="66"/>
      <c r="B11" s="66"/>
      <c r="C11" s="66"/>
      <c r="D11" s="66"/>
      <c r="E11" s="66"/>
      <c r="F11" s="66"/>
      <c r="G11" s="66"/>
      <c r="H11" s="66"/>
      <c r="I11" s="67"/>
      <c r="J11" s="67"/>
    </row>
    <row r="12" spans="1:10" x14ac:dyDescent="0.25">
      <c r="A12" s="136"/>
      <c r="B12" s="136"/>
      <c r="C12" s="136"/>
      <c r="D12" s="136"/>
      <c r="E12" s="136"/>
      <c r="F12" s="136"/>
      <c r="G12" s="136"/>
      <c r="H12" s="136"/>
      <c r="I12" s="10"/>
      <c r="J12" s="67"/>
    </row>
    <row r="13" spans="1:10" ht="21" x14ac:dyDescent="0.35">
      <c r="A13" s="48" t="s">
        <v>1344</v>
      </c>
      <c r="B13" s="48" t="s">
        <v>1096</v>
      </c>
      <c r="C13" s="136"/>
      <c r="D13" s="136"/>
      <c r="E13" s="136"/>
      <c r="F13" s="136"/>
      <c r="G13" s="68" t="s">
        <v>9</v>
      </c>
      <c r="H13" s="69">
        <f>+H7</f>
        <v>49511</v>
      </c>
      <c r="I13" s="10"/>
      <c r="J13" s="67"/>
    </row>
    <row r="14" spans="1:10" ht="26.25" x14ac:dyDescent="0.4">
      <c r="A14" s="70">
        <v>210</v>
      </c>
      <c r="B14" s="70">
        <f>+B6</f>
        <v>210</v>
      </c>
      <c r="C14" s="71" t="s">
        <v>1103</v>
      </c>
      <c r="D14" s="66"/>
      <c r="E14" s="66"/>
      <c r="F14" s="66"/>
      <c r="G14" s="66"/>
      <c r="H14" s="66"/>
      <c r="I14" s="67"/>
      <c r="J14" s="67"/>
    </row>
    <row r="15" spans="1:10" ht="15.75" thickBot="1" x14ac:dyDescent="0.3">
      <c r="A15" s="136"/>
      <c r="B15" s="136"/>
      <c r="C15" s="136"/>
      <c r="D15" s="136"/>
      <c r="E15" s="136"/>
      <c r="F15" s="136"/>
      <c r="G15" s="136"/>
      <c r="H15" s="136"/>
      <c r="I15" s="136"/>
      <c r="J15" s="136"/>
    </row>
    <row r="16" spans="1:10" x14ac:dyDescent="0.25">
      <c r="A16" s="136"/>
      <c r="B16" s="136"/>
      <c r="C16" s="136"/>
      <c r="D16" s="136"/>
      <c r="E16" s="48" t="s">
        <v>1344</v>
      </c>
      <c r="F16" s="48" t="s">
        <v>1096</v>
      </c>
      <c r="G16" s="136"/>
      <c r="H16" s="136"/>
      <c r="I16" s="102" t="s">
        <v>1176</v>
      </c>
      <c r="J16" s="82"/>
    </row>
    <row r="17" spans="1:10" ht="27" thickBot="1" x14ac:dyDescent="0.45">
      <c r="A17" s="136"/>
      <c r="B17" s="136"/>
      <c r="C17" s="136"/>
      <c r="D17" s="136"/>
      <c r="E17" s="70">
        <f>+A14</f>
        <v>210</v>
      </c>
      <c r="F17" s="70">
        <f>+B14</f>
        <v>210</v>
      </c>
      <c r="G17" s="68" t="s">
        <v>1106</v>
      </c>
      <c r="H17" s="101">
        <f>+H13</f>
        <v>49511</v>
      </c>
      <c r="I17" s="103"/>
      <c r="J17" s="206"/>
    </row>
  </sheetData>
  <mergeCells count="2">
    <mergeCell ref="A1:J1"/>
    <mergeCell ref="A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B12" sqref="B12"/>
    </sheetView>
  </sheetViews>
  <sheetFormatPr baseColWidth="10" defaultRowHeight="15" x14ac:dyDescent="0.25"/>
  <sheetData>
    <row r="1" spans="1:9" x14ac:dyDescent="0.25">
      <c r="A1" s="280" t="s">
        <v>25</v>
      </c>
      <c r="B1" s="281"/>
      <c r="C1" s="281"/>
      <c r="D1" s="281"/>
      <c r="E1" s="281"/>
      <c r="F1" s="281"/>
      <c r="G1" s="281"/>
      <c r="H1" s="281"/>
      <c r="I1" s="282"/>
    </row>
    <row r="2" spans="1:9" ht="24" x14ac:dyDescent="0.25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</sheetData>
  <mergeCells count="1"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I42" sqref="I42:I43"/>
    </sheetView>
  </sheetViews>
  <sheetFormatPr baseColWidth="10" defaultRowHeight="15" x14ac:dyDescent="0.25"/>
  <cols>
    <col min="1" max="1" width="12.5703125" customWidth="1"/>
    <col min="2" max="2" width="13.42578125" customWidth="1"/>
    <col min="3" max="3" width="35.42578125" customWidth="1"/>
    <col min="4" max="4" width="35.5703125" customWidth="1"/>
    <col min="5" max="5" width="21.7109375" customWidth="1"/>
    <col min="7" max="7" width="19.42578125" customWidth="1"/>
    <col min="8" max="8" width="17.42578125" customWidth="1"/>
    <col min="9" max="9" width="20.5703125" customWidth="1"/>
    <col min="10" max="10" width="18.8554687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26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9</v>
      </c>
      <c r="I3" s="87"/>
      <c r="J3" s="52"/>
    </row>
    <row r="4" spans="1:10" x14ac:dyDescent="0.25">
      <c r="A4" s="56">
        <v>594</v>
      </c>
      <c r="B4" s="56">
        <v>10</v>
      </c>
      <c r="C4" t="s">
        <v>556</v>
      </c>
      <c r="D4" t="s">
        <v>557</v>
      </c>
      <c r="E4" t="s">
        <v>558</v>
      </c>
      <c r="F4">
        <v>2016</v>
      </c>
      <c r="G4" t="s">
        <v>44</v>
      </c>
      <c r="H4" s="6">
        <v>7062</v>
      </c>
      <c r="I4" s="6"/>
      <c r="J4" s="52"/>
    </row>
    <row r="5" spans="1:10" x14ac:dyDescent="0.25">
      <c r="A5" s="56">
        <v>595</v>
      </c>
      <c r="B5" s="56">
        <v>5</v>
      </c>
      <c r="C5" t="s">
        <v>556</v>
      </c>
      <c r="D5" t="s">
        <v>557</v>
      </c>
      <c r="E5" t="s">
        <v>558</v>
      </c>
      <c r="F5">
        <v>2016</v>
      </c>
      <c r="G5" t="s">
        <v>320</v>
      </c>
      <c r="H5" s="6">
        <v>3531</v>
      </c>
      <c r="I5" s="6"/>
      <c r="J5" s="52"/>
    </row>
    <row r="6" spans="1:10" x14ac:dyDescent="0.25">
      <c r="A6" s="56">
        <v>598</v>
      </c>
      <c r="B6" s="56">
        <v>5</v>
      </c>
      <c r="C6" t="s">
        <v>559</v>
      </c>
      <c r="D6" t="s">
        <v>560</v>
      </c>
      <c r="E6" t="s">
        <v>561</v>
      </c>
      <c r="F6">
        <v>2006</v>
      </c>
      <c r="G6" t="s">
        <v>37</v>
      </c>
      <c r="H6" s="6">
        <v>2033</v>
      </c>
      <c r="I6" s="6"/>
      <c r="J6" s="52"/>
    </row>
    <row r="7" spans="1:10" x14ac:dyDescent="0.25">
      <c r="A7" s="57">
        <v>3</v>
      </c>
      <c r="B7" s="57">
        <f>SUM(B4:B6)</f>
        <v>20</v>
      </c>
      <c r="H7" s="7">
        <f>SUM(H4:H6)</f>
        <v>12626</v>
      </c>
      <c r="I7" s="7"/>
      <c r="J7" s="52"/>
    </row>
    <row r="8" spans="1:10" x14ac:dyDescent="0.25">
      <c r="J8" s="52"/>
    </row>
    <row r="9" spans="1:10" x14ac:dyDescent="0.25">
      <c r="A9" s="48" t="s">
        <v>1344</v>
      </c>
      <c r="B9" s="48" t="s">
        <v>1096</v>
      </c>
      <c r="I9" s="10"/>
      <c r="J9" s="49"/>
    </row>
    <row r="10" spans="1:10" ht="26.25" x14ac:dyDescent="0.4">
      <c r="A10" s="50">
        <f>+A7</f>
        <v>3</v>
      </c>
      <c r="B10" s="50">
        <f>+B7</f>
        <v>20</v>
      </c>
      <c r="C10" s="51" t="s">
        <v>1097</v>
      </c>
      <c r="D10" s="52"/>
      <c r="E10" s="52"/>
      <c r="F10" s="52"/>
      <c r="G10" s="52"/>
      <c r="H10" s="52"/>
      <c r="I10" s="49"/>
      <c r="J10" s="49"/>
    </row>
    <row r="12" spans="1:10" x14ac:dyDescent="0.25">
      <c r="A12" s="55" t="s">
        <v>1105</v>
      </c>
      <c r="B12" s="55" t="s">
        <v>2</v>
      </c>
      <c r="C12" s="55" t="s">
        <v>1101</v>
      </c>
      <c r="D12" s="55" t="s">
        <v>4</v>
      </c>
      <c r="E12" s="55" t="s">
        <v>5</v>
      </c>
      <c r="F12" s="55" t="s">
        <v>6</v>
      </c>
      <c r="G12" s="55" t="s">
        <v>1102</v>
      </c>
      <c r="H12" s="55" t="s">
        <v>9</v>
      </c>
      <c r="I12" s="58"/>
      <c r="J12" s="58"/>
    </row>
    <row r="13" spans="1:10" x14ac:dyDescent="0.25">
      <c r="J13" s="55"/>
    </row>
    <row r="14" spans="1:10" x14ac:dyDescent="0.25">
      <c r="A14">
        <v>0</v>
      </c>
      <c r="B14">
        <v>0</v>
      </c>
      <c r="J14" s="55"/>
    </row>
    <row r="15" spans="1:10" x14ac:dyDescent="0.25">
      <c r="J15" s="55"/>
    </row>
    <row r="16" spans="1:10" x14ac:dyDescent="0.25">
      <c r="A16" s="48" t="s">
        <v>1344</v>
      </c>
      <c r="B16" s="48" t="s">
        <v>1096</v>
      </c>
      <c r="H16" s="7"/>
      <c r="I16" s="10"/>
      <c r="J16" s="58"/>
    </row>
    <row r="17" spans="1:10" ht="26.25" x14ac:dyDescent="0.4">
      <c r="A17" s="50">
        <f>+A14</f>
        <v>0</v>
      </c>
      <c r="B17" s="50">
        <f>+B14</f>
        <v>0</v>
      </c>
      <c r="C17" s="59" t="s">
        <v>1098</v>
      </c>
      <c r="D17" s="55"/>
      <c r="E17" s="55"/>
      <c r="F17" s="55"/>
      <c r="G17" s="55"/>
      <c r="H17" s="55"/>
      <c r="I17" s="58"/>
      <c r="J17" s="58"/>
    </row>
    <row r="19" spans="1:10" x14ac:dyDescent="0.25">
      <c r="E19" s="48" t="s">
        <v>1344</v>
      </c>
      <c r="F19" s="48" t="s">
        <v>1096</v>
      </c>
    </row>
    <row r="20" spans="1:10" ht="26.25" x14ac:dyDescent="0.4">
      <c r="E20" s="50">
        <f>+A10+A17</f>
        <v>3</v>
      </c>
      <c r="F20" s="50">
        <f>+B10+B17</f>
        <v>20</v>
      </c>
      <c r="G20" s="68" t="s">
        <v>9</v>
      </c>
      <c r="H20" s="74">
        <f>+H7</f>
        <v>12626</v>
      </c>
    </row>
    <row r="22" spans="1:10" ht="27.75" x14ac:dyDescent="0.4">
      <c r="A22" s="275" t="s">
        <v>1104</v>
      </c>
      <c r="B22" s="275"/>
      <c r="C22" s="275"/>
      <c r="D22" s="275"/>
      <c r="E22" s="275"/>
      <c r="F22" s="275"/>
      <c r="G22" s="275"/>
      <c r="H22" s="275"/>
      <c r="I22" s="275"/>
      <c r="J22" s="275"/>
    </row>
    <row r="23" spans="1:10" ht="27.75" x14ac:dyDescent="0.4">
      <c r="A23" s="276" t="s">
        <v>26</v>
      </c>
      <c r="B23" s="276"/>
      <c r="C23" s="276"/>
      <c r="D23" s="276"/>
      <c r="E23" s="276"/>
      <c r="F23" s="276"/>
      <c r="G23" s="276"/>
      <c r="H23" s="276"/>
      <c r="I23" s="61"/>
      <c r="J23" s="61"/>
    </row>
    <row r="24" spans="1:10" x14ac:dyDescent="0.25">
      <c r="A24" s="65" t="s">
        <v>1100</v>
      </c>
      <c r="B24" s="65" t="s">
        <v>2</v>
      </c>
      <c r="C24" s="72" t="s">
        <v>1101</v>
      </c>
      <c r="D24" s="65" t="s">
        <v>4</v>
      </c>
      <c r="E24" s="65" t="s">
        <v>5</v>
      </c>
      <c r="F24" s="65" t="s">
        <v>6</v>
      </c>
      <c r="G24" s="65" t="s">
        <v>1102</v>
      </c>
      <c r="H24" s="65" t="s">
        <v>9</v>
      </c>
      <c r="I24" s="63"/>
      <c r="J24" s="63"/>
    </row>
    <row r="25" spans="1:10" x14ac:dyDescent="0.25">
      <c r="A25" s="56" t="s">
        <v>1150</v>
      </c>
      <c r="B25" s="56">
        <v>2</v>
      </c>
      <c r="C25" t="s">
        <v>1351</v>
      </c>
      <c r="D25" t="s">
        <v>1352</v>
      </c>
      <c r="F25">
        <v>2018</v>
      </c>
      <c r="G25" t="s">
        <v>37</v>
      </c>
      <c r="H25" s="6">
        <v>420</v>
      </c>
      <c r="J25" s="63"/>
    </row>
    <row r="26" spans="1:10" x14ac:dyDescent="0.25">
      <c r="A26" s="56" t="s">
        <v>1373</v>
      </c>
      <c r="B26" s="56">
        <v>5</v>
      </c>
      <c r="C26" t="s">
        <v>1374</v>
      </c>
      <c r="D26" t="s">
        <v>1375</v>
      </c>
      <c r="F26" t="s">
        <v>888</v>
      </c>
      <c r="G26" t="s">
        <v>37</v>
      </c>
      <c r="H26" s="6">
        <v>3445</v>
      </c>
      <c r="I26" s="100">
        <f>+H26</f>
        <v>3445</v>
      </c>
      <c r="J26" s="63"/>
    </row>
    <row r="27" spans="1:10" s="136" customFormat="1" x14ac:dyDescent="0.25">
      <c r="A27" s="140" t="s">
        <v>1645</v>
      </c>
      <c r="B27" s="140">
        <v>4</v>
      </c>
      <c r="C27" s="136" t="s">
        <v>2751</v>
      </c>
      <c r="D27" s="136" t="s">
        <v>2752</v>
      </c>
      <c r="H27" s="6">
        <v>1624</v>
      </c>
      <c r="J27" s="63"/>
    </row>
    <row r="28" spans="1:10" x14ac:dyDescent="0.25">
      <c r="A28" s="140" t="s">
        <v>1645</v>
      </c>
      <c r="B28" s="140">
        <v>5</v>
      </c>
      <c r="C28" t="s">
        <v>2753</v>
      </c>
      <c r="D28" t="s">
        <v>2754</v>
      </c>
      <c r="H28" s="6">
        <v>1855</v>
      </c>
      <c r="I28" s="100">
        <f>+H27+H28</f>
        <v>3479</v>
      </c>
      <c r="J28" s="63"/>
    </row>
    <row r="29" spans="1:10" s="136" customFormat="1" x14ac:dyDescent="0.25">
      <c r="A29" s="140" t="s">
        <v>194</v>
      </c>
      <c r="B29" s="140">
        <v>3</v>
      </c>
      <c r="C29" s="136" t="s">
        <v>2755</v>
      </c>
      <c r="D29" s="136" t="s">
        <v>2758</v>
      </c>
      <c r="H29" s="6">
        <v>892.5</v>
      </c>
      <c r="I29" s="100"/>
      <c r="J29" s="63"/>
    </row>
    <row r="30" spans="1:10" s="136" customFormat="1" x14ac:dyDescent="0.25">
      <c r="A30" s="140" t="s">
        <v>194</v>
      </c>
      <c r="B30" s="140">
        <v>3</v>
      </c>
      <c r="C30" s="136" t="s">
        <v>2756</v>
      </c>
      <c r="D30" s="136" t="s">
        <v>2759</v>
      </c>
      <c r="H30" s="6">
        <v>556.5</v>
      </c>
      <c r="I30" s="100"/>
      <c r="J30" s="63"/>
    </row>
    <row r="31" spans="1:10" s="136" customFormat="1" x14ac:dyDescent="0.25">
      <c r="A31" s="140" t="s">
        <v>194</v>
      </c>
      <c r="B31" s="140">
        <v>3</v>
      </c>
      <c r="C31" s="136" t="s">
        <v>2757</v>
      </c>
      <c r="D31" s="136" t="s">
        <v>2760</v>
      </c>
      <c r="H31" s="6">
        <v>430.5</v>
      </c>
      <c r="I31" s="100">
        <f>+H29+H30+H31</f>
        <v>1879.5</v>
      </c>
      <c r="J31" s="63"/>
    </row>
    <row r="32" spans="1:10" x14ac:dyDescent="0.25">
      <c r="A32" s="56">
        <v>4</v>
      </c>
      <c r="B32" s="56">
        <f>SUM(B25:B31)</f>
        <v>25</v>
      </c>
      <c r="H32" s="60">
        <f>SUM(H25:H31)</f>
        <v>9223.5</v>
      </c>
      <c r="J32" s="63"/>
    </row>
    <row r="33" spans="1:10" x14ac:dyDescent="0.25">
      <c r="J33" s="63"/>
    </row>
    <row r="34" spans="1:10" x14ac:dyDescent="0.25">
      <c r="A34" s="62"/>
      <c r="B34" s="72"/>
      <c r="C34" s="63"/>
      <c r="D34" s="63"/>
      <c r="E34" s="63"/>
      <c r="F34" s="63"/>
      <c r="G34" s="63"/>
      <c r="H34" s="73"/>
      <c r="I34" s="63"/>
      <c r="J34" s="63"/>
    </row>
    <row r="35" spans="1:10" x14ac:dyDescent="0.25">
      <c r="A35" s="84"/>
      <c r="B35" s="56"/>
      <c r="H35" s="85"/>
    </row>
    <row r="37" spans="1:10" x14ac:dyDescent="0.25">
      <c r="A37" s="66"/>
      <c r="B37" s="66"/>
      <c r="C37" s="66"/>
      <c r="D37" s="66"/>
      <c r="E37" s="66"/>
      <c r="F37" s="66"/>
      <c r="G37" s="66"/>
      <c r="H37" s="66"/>
      <c r="I37" s="67"/>
      <c r="J37" s="67"/>
    </row>
    <row r="38" spans="1:10" x14ac:dyDescent="0.25">
      <c r="I38" s="10"/>
      <c r="J38" s="67"/>
    </row>
    <row r="39" spans="1:10" ht="21" x14ac:dyDescent="0.35">
      <c r="A39" s="48" t="s">
        <v>1344</v>
      </c>
      <c r="B39" s="48" t="s">
        <v>1096</v>
      </c>
      <c r="G39" s="68" t="s">
        <v>9</v>
      </c>
      <c r="H39" s="69">
        <f>+H32</f>
        <v>9223.5</v>
      </c>
      <c r="I39" s="10"/>
      <c r="J39" s="67"/>
    </row>
    <row r="40" spans="1:10" ht="26.25" x14ac:dyDescent="0.4">
      <c r="A40" s="70">
        <f>+A32</f>
        <v>4</v>
      </c>
      <c r="B40" s="70">
        <f>+B32</f>
        <v>25</v>
      </c>
      <c r="C40" s="71" t="s">
        <v>1103</v>
      </c>
      <c r="D40" s="66"/>
      <c r="E40" s="66"/>
      <c r="F40" s="66"/>
      <c r="G40" s="66"/>
      <c r="H40" s="66"/>
      <c r="I40" s="67"/>
      <c r="J40" s="67"/>
    </row>
    <row r="41" spans="1:10" ht="15.75" thickBot="1" x14ac:dyDescent="0.3"/>
    <row r="42" spans="1:10" x14ac:dyDescent="0.25">
      <c r="E42" s="48" t="s">
        <v>1344</v>
      </c>
      <c r="F42" s="48" t="s">
        <v>1096</v>
      </c>
      <c r="I42" s="104" t="s">
        <v>1176</v>
      </c>
      <c r="J42" s="82"/>
    </row>
    <row r="43" spans="1:10" ht="27" thickBot="1" x14ac:dyDescent="0.45">
      <c r="E43" s="70">
        <f>+E20+A40</f>
        <v>7</v>
      </c>
      <c r="F43" s="70">
        <f>+F20+B40</f>
        <v>45</v>
      </c>
      <c r="G43" s="68" t="s">
        <v>1106</v>
      </c>
      <c r="H43" s="101">
        <f>+H20+H39</f>
        <v>21849.5</v>
      </c>
      <c r="I43" s="105">
        <v>40000</v>
      </c>
      <c r="J43" s="206"/>
    </row>
  </sheetData>
  <mergeCells count="4">
    <mergeCell ref="A2:I2"/>
    <mergeCell ref="A22:J22"/>
    <mergeCell ref="A23:H23"/>
    <mergeCell ref="A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I37" sqref="I37:I38"/>
    </sheetView>
  </sheetViews>
  <sheetFormatPr baseColWidth="10" defaultRowHeight="15" x14ac:dyDescent="0.25"/>
  <cols>
    <col min="1" max="1" width="9" customWidth="1"/>
    <col min="2" max="2" width="8.140625" customWidth="1"/>
    <col min="3" max="3" width="34.28515625" customWidth="1"/>
    <col min="4" max="4" width="29.7109375" customWidth="1"/>
    <col min="7" max="7" width="20.28515625" customWidth="1"/>
    <col min="8" max="8" width="16.7109375" customWidth="1"/>
    <col min="9" max="9" width="18.7109375" customWidth="1"/>
    <col min="10" max="10" width="23" customWidth="1"/>
  </cols>
  <sheetData>
    <row r="1" spans="1:10" x14ac:dyDescent="0.25">
      <c r="A1" s="284" t="s">
        <v>27</v>
      </c>
      <c r="B1" s="284"/>
      <c r="C1" s="284"/>
      <c r="D1" s="284"/>
      <c r="E1" s="284"/>
      <c r="F1" s="284"/>
      <c r="G1" s="284"/>
      <c r="H1" s="284"/>
      <c r="I1" s="284"/>
      <c r="J1" s="91"/>
    </row>
    <row r="2" spans="1:10" ht="24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91"/>
    </row>
    <row r="3" spans="1:10" x14ac:dyDescent="0.25">
      <c r="A3">
        <v>602</v>
      </c>
      <c r="B3">
        <v>5</v>
      </c>
      <c r="C3" t="s">
        <v>562</v>
      </c>
      <c r="D3" t="s">
        <v>563</v>
      </c>
      <c r="E3" t="s">
        <v>62</v>
      </c>
      <c r="F3">
        <v>2008</v>
      </c>
      <c r="G3" t="s">
        <v>44</v>
      </c>
      <c r="H3" s="6">
        <v>1610</v>
      </c>
      <c r="I3" s="6"/>
      <c r="J3" s="52"/>
    </row>
    <row r="4" spans="1:10" x14ac:dyDescent="0.25">
      <c r="A4">
        <v>1</v>
      </c>
      <c r="B4">
        <f>SUM(B3)</f>
        <v>5</v>
      </c>
      <c r="H4" s="7">
        <f>SUM(H3)</f>
        <v>1610</v>
      </c>
      <c r="I4" s="7"/>
      <c r="J4" s="52"/>
    </row>
    <row r="5" spans="1:10" x14ac:dyDescent="0.25">
      <c r="J5" s="52"/>
    </row>
    <row r="6" spans="1:10" x14ac:dyDescent="0.25">
      <c r="A6" s="48" t="s">
        <v>1344</v>
      </c>
      <c r="B6" s="48" t="s">
        <v>1096</v>
      </c>
      <c r="I6" s="10"/>
      <c r="J6" s="49"/>
    </row>
    <row r="7" spans="1:10" ht="26.25" x14ac:dyDescent="0.4">
      <c r="A7" s="50">
        <f>+A4</f>
        <v>1</v>
      </c>
      <c r="B7" s="50">
        <f>+B4</f>
        <v>5</v>
      </c>
      <c r="C7" s="51" t="s">
        <v>1097</v>
      </c>
      <c r="D7" s="52"/>
      <c r="E7" s="52"/>
      <c r="F7" s="52"/>
      <c r="G7" s="52"/>
      <c r="H7" s="52"/>
      <c r="I7" s="49"/>
      <c r="J7" s="49"/>
    </row>
    <row r="9" spans="1:10" x14ac:dyDescent="0.25">
      <c r="A9" s="55" t="s">
        <v>1105</v>
      </c>
      <c r="B9" s="55" t="s">
        <v>2</v>
      </c>
      <c r="C9" s="55" t="s">
        <v>1101</v>
      </c>
      <c r="D9" s="55" t="s">
        <v>4</v>
      </c>
      <c r="E9" s="55" t="s">
        <v>5</v>
      </c>
      <c r="F9" s="55" t="s">
        <v>6</v>
      </c>
      <c r="G9" s="55" t="s">
        <v>1102</v>
      </c>
      <c r="H9" s="55" t="s">
        <v>9</v>
      </c>
      <c r="I9" s="58"/>
      <c r="J9" s="58"/>
    </row>
    <row r="10" spans="1:10" x14ac:dyDescent="0.25">
      <c r="J10" s="55"/>
    </row>
    <row r="11" spans="1:10" x14ac:dyDescent="0.25">
      <c r="A11">
        <v>0</v>
      </c>
      <c r="B11">
        <v>0</v>
      </c>
      <c r="J11" s="55"/>
    </row>
    <row r="12" spans="1:10" x14ac:dyDescent="0.25">
      <c r="J12" s="55"/>
    </row>
    <row r="13" spans="1:10" x14ac:dyDescent="0.25">
      <c r="A13" s="48" t="s">
        <v>1344</v>
      </c>
      <c r="B13" s="48" t="s">
        <v>1096</v>
      </c>
      <c r="H13" s="7"/>
      <c r="I13" s="10"/>
      <c r="J13" s="58"/>
    </row>
    <row r="14" spans="1:10" ht="26.25" x14ac:dyDescent="0.4">
      <c r="A14" s="50">
        <f>+A11</f>
        <v>0</v>
      </c>
      <c r="B14" s="50">
        <f>+B11</f>
        <v>0</v>
      </c>
      <c r="C14" s="59" t="s">
        <v>1098</v>
      </c>
      <c r="D14" s="55"/>
      <c r="E14" s="55"/>
      <c r="F14" s="55"/>
      <c r="G14" s="55"/>
      <c r="H14" s="55"/>
      <c r="I14" s="58"/>
      <c r="J14" s="58"/>
    </row>
    <row r="16" spans="1:10" x14ac:dyDescent="0.25">
      <c r="E16" s="48" t="s">
        <v>1344</v>
      </c>
      <c r="F16" s="48" t="s">
        <v>1096</v>
      </c>
    </row>
    <row r="17" spans="1:10" ht="26.25" x14ac:dyDescent="0.4">
      <c r="E17" s="50">
        <f>+A7+A14</f>
        <v>1</v>
      </c>
      <c r="F17" s="50">
        <f>+B7+B14</f>
        <v>5</v>
      </c>
      <c r="G17" s="68" t="s">
        <v>9</v>
      </c>
      <c r="H17" s="74">
        <f>+H4</f>
        <v>1610</v>
      </c>
    </row>
    <row r="19" spans="1:10" ht="27.75" x14ac:dyDescent="0.4">
      <c r="A19" s="275" t="s">
        <v>1104</v>
      </c>
      <c r="B19" s="275"/>
      <c r="C19" s="275"/>
      <c r="D19" s="275"/>
      <c r="E19" s="275"/>
      <c r="F19" s="275"/>
      <c r="G19" s="275"/>
      <c r="H19" s="275"/>
      <c r="I19" s="275"/>
      <c r="J19" s="275"/>
    </row>
    <row r="20" spans="1:10" ht="27.75" x14ac:dyDescent="0.4">
      <c r="A20" s="276" t="s">
        <v>27</v>
      </c>
      <c r="B20" s="276"/>
      <c r="C20" s="276"/>
      <c r="D20" s="276"/>
      <c r="E20" s="276"/>
      <c r="F20" s="276"/>
      <c r="G20" s="276"/>
      <c r="H20" s="276"/>
      <c r="I20" s="61"/>
      <c r="J20" s="61"/>
    </row>
    <row r="21" spans="1:10" x14ac:dyDescent="0.25">
      <c r="A21" s="65" t="s">
        <v>1100</v>
      </c>
      <c r="B21" s="65" t="s">
        <v>2</v>
      </c>
      <c r="C21" s="72" t="s">
        <v>1101</v>
      </c>
      <c r="D21" s="65" t="s">
        <v>4</v>
      </c>
      <c r="E21" s="65" t="s">
        <v>5</v>
      </c>
      <c r="F21" s="65" t="s">
        <v>6</v>
      </c>
      <c r="G21" s="65" t="s">
        <v>1102</v>
      </c>
      <c r="H21" s="65" t="s">
        <v>9</v>
      </c>
      <c r="I21" s="63"/>
      <c r="J21" s="63"/>
    </row>
    <row r="22" spans="1:10" x14ac:dyDescent="0.25">
      <c r="J22" s="63"/>
    </row>
    <row r="23" spans="1:10" x14ac:dyDescent="0.25">
      <c r="J23" s="63"/>
    </row>
    <row r="24" spans="1:10" x14ac:dyDescent="0.25">
      <c r="J24" s="63"/>
    </row>
    <row r="25" spans="1:10" x14ac:dyDescent="0.25">
      <c r="J25" s="63"/>
    </row>
    <row r="26" spans="1:10" x14ac:dyDescent="0.25">
      <c r="J26" s="63"/>
    </row>
    <row r="27" spans="1:10" x14ac:dyDescent="0.25">
      <c r="J27" s="63"/>
    </row>
    <row r="28" spans="1:10" x14ac:dyDescent="0.25">
      <c r="J28" s="63"/>
    </row>
    <row r="29" spans="1:10" x14ac:dyDescent="0.25">
      <c r="A29" s="62"/>
      <c r="B29" s="72"/>
      <c r="C29" s="63"/>
      <c r="D29" s="63"/>
      <c r="E29" s="63"/>
      <c r="F29" s="63"/>
      <c r="G29" s="63"/>
      <c r="H29" s="73"/>
      <c r="I29" s="63"/>
      <c r="J29" s="63"/>
    </row>
    <row r="30" spans="1:10" x14ac:dyDescent="0.25">
      <c r="A30" s="84"/>
      <c r="B30" s="56"/>
      <c r="H30" s="85"/>
    </row>
    <row r="32" spans="1:10" x14ac:dyDescent="0.25">
      <c r="A32" s="66"/>
      <c r="B32" s="66"/>
      <c r="C32" s="66"/>
      <c r="D32" s="66"/>
      <c r="E32" s="66"/>
      <c r="F32" s="66"/>
      <c r="G32" s="66"/>
      <c r="H32" s="66"/>
      <c r="I32" s="67"/>
      <c r="J32" s="67"/>
    </row>
    <row r="33" spans="1:10" x14ac:dyDescent="0.25">
      <c r="I33" s="10"/>
      <c r="J33" s="67"/>
    </row>
    <row r="34" spans="1:10" ht="21" x14ac:dyDescent="0.35">
      <c r="A34" s="48" t="s">
        <v>1344</v>
      </c>
      <c r="B34" s="48" t="s">
        <v>1096</v>
      </c>
      <c r="G34" s="68" t="s">
        <v>9</v>
      </c>
      <c r="H34" s="69">
        <f>+H28</f>
        <v>0</v>
      </c>
      <c r="I34" s="10"/>
      <c r="J34" s="67"/>
    </row>
    <row r="35" spans="1:10" ht="26.25" x14ac:dyDescent="0.4">
      <c r="A35" s="70">
        <f>+A28</f>
        <v>0</v>
      </c>
      <c r="B35" s="70">
        <f>+B28</f>
        <v>0</v>
      </c>
      <c r="C35" s="71" t="s">
        <v>1103</v>
      </c>
      <c r="D35" s="66"/>
      <c r="E35" s="66"/>
      <c r="F35" s="66"/>
      <c r="G35" s="66"/>
      <c r="H35" s="66"/>
      <c r="I35" s="67"/>
      <c r="J35" s="67"/>
    </row>
    <row r="36" spans="1:10" ht="15.75" thickBot="1" x14ac:dyDescent="0.3"/>
    <row r="37" spans="1:10" x14ac:dyDescent="0.25">
      <c r="E37" s="48" t="s">
        <v>1344</v>
      </c>
      <c r="F37" s="48" t="s">
        <v>1096</v>
      </c>
      <c r="I37" s="104" t="s">
        <v>1176</v>
      </c>
      <c r="J37" s="82"/>
    </row>
    <row r="38" spans="1:10" ht="27" thickBot="1" x14ac:dyDescent="0.45">
      <c r="E38" s="70">
        <f>+E17+A35</f>
        <v>1</v>
      </c>
      <c r="F38" s="70">
        <f>+F17+B35</f>
        <v>5</v>
      </c>
      <c r="G38" s="68" t="s">
        <v>1106</v>
      </c>
      <c r="H38" s="101">
        <f>+H17+H34</f>
        <v>1610</v>
      </c>
      <c r="I38" s="105">
        <v>40000</v>
      </c>
      <c r="J38" s="206"/>
    </row>
  </sheetData>
  <mergeCells count="3">
    <mergeCell ref="A1:I1"/>
    <mergeCell ref="A19:J19"/>
    <mergeCell ref="A20:H2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H47" sqref="H47"/>
    </sheetView>
  </sheetViews>
  <sheetFormatPr baseColWidth="10" defaultRowHeight="15" x14ac:dyDescent="0.25"/>
  <cols>
    <col min="1" max="1" width="14.28515625" customWidth="1"/>
    <col min="2" max="2" width="15.5703125" customWidth="1"/>
    <col min="3" max="3" width="46.7109375" customWidth="1"/>
    <col min="4" max="4" width="32.28515625" customWidth="1"/>
    <col min="5" max="5" width="24.140625" customWidth="1"/>
    <col min="7" max="7" width="17.7109375" customWidth="1"/>
    <col min="8" max="8" width="18.7109375" customWidth="1"/>
    <col min="9" max="9" width="19.7109375" customWidth="1"/>
    <col min="10" max="10" width="22.85546875" customWidth="1"/>
  </cols>
  <sheetData>
    <row r="1" spans="1:10" x14ac:dyDescent="0.25">
      <c r="A1" s="284" t="s">
        <v>28</v>
      </c>
      <c r="B1" s="284"/>
      <c r="C1" s="284"/>
      <c r="D1" s="284"/>
      <c r="E1" s="284"/>
      <c r="F1" s="284"/>
      <c r="G1" s="284"/>
      <c r="H1" s="284"/>
      <c r="I1" s="284"/>
      <c r="J1" s="91"/>
    </row>
    <row r="2" spans="1:10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91"/>
    </row>
    <row r="3" spans="1:10" x14ac:dyDescent="0.25">
      <c r="A3">
        <v>607</v>
      </c>
      <c r="B3">
        <v>5</v>
      </c>
      <c r="C3" t="s">
        <v>564</v>
      </c>
      <c r="D3" t="s">
        <v>565</v>
      </c>
      <c r="E3" t="s">
        <v>566</v>
      </c>
      <c r="F3">
        <v>2016</v>
      </c>
      <c r="G3" t="s">
        <v>44</v>
      </c>
      <c r="H3" s="6">
        <v>8730</v>
      </c>
      <c r="I3" s="6"/>
      <c r="J3" s="52"/>
    </row>
    <row r="4" spans="1:10" x14ac:dyDescent="0.25">
      <c r="A4">
        <v>608</v>
      </c>
      <c r="B4">
        <v>5</v>
      </c>
      <c r="C4" t="s">
        <v>567</v>
      </c>
      <c r="D4" t="s">
        <v>568</v>
      </c>
      <c r="E4" t="s">
        <v>569</v>
      </c>
      <c r="F4">
        <v>2016</v>
      </c>
      <c r="G4" t="s">
        <v>44</v>
      </c>
      <c r="H4" s="6">
        <v>3015</v>
      </c>
      <c r="I4" s="6"/>
      <c r="J4" s="52"/>
    </row>
    <row r="5" spans="1:10" x14ac:dyDescent="0.25">
      <c r="A5">
        <v>609</v>
      </c>
      <c r="B5">
        <v>5</v>
      </c>
      <c r="C5" t="s">
        <v>570</v>
      </c>
      <c r="D5" t="s">
        <v>571</v>
      </c>
      <c r="E5" t="s">
        <v>569</v>
      </c>
      <c r="F5">
        <v>2016</v>
      </c>
      <c r="G5" t="s">
        <v>44</v>
      </c>
      <c r="H5" s="6">
        <v>1620</v>
      </c>
      <c r="I5" s="6"/>
      <c r="J5" s="52"/>
    </row>
    <row r="6" spans="1:10" x14ac:dyDescent="0.25">
      <c r="A6">
        <v>610</v>
      </c>
      <c r="B6">
        <v>5</v>
      </c>
      <c r="C6" t="s">
        <v>572</v>
      </c>
      <c r="D6" t="s">
        <v>573</v>
      </c>
      <c r="E6" t="s">
        <v>569</v>
      </c>
      <c r="F6">
        <v>2001</v>
      </c>
      <c r="G6" t="s">
        <v>44</v>
      </c>
      <c r="H6" s="6">
        <v>850</v>
      </c>
      <c r="I6" s="6"/>
      <c r="J6" s="52"/>
    </row>
    <row r="7" spans="1:10" x14ac:dyDescent="0.25">
      <c r="A7">
        <v>611</v>
      </c>
      <c r="B7">
        <v>5</v>
      </c>
      <c r="C7" t="s">
        <v>574</v>
      </c>
      <c r="D7" t="s">
        <v>575</v>
      </c>
      <c r="E7" t="s">
        <v>569</v>
      </c>
      <c r="F7">
        <v>2016</v>
      </c>
      <c r="G7" t="s">
        <v>44</v>
      </c>
      <c r="H7" s="6">
        <v>1755</v>
      </c>
      <c r="I7" s="6"/>
      <c r="J7" s="52"/>
    </row>
    <row r="8" spans="1:10" x14ac:dyDescent="0.25">
      <c r="A8">
        <v>612</v>
      </c>
      <c r="B8">
        <v>5</v>
      </c>
      <c r="C8" t="s">
        <v>576</v>
      </c>
      <c r="D8" t="s">
        <v>577</v>
      </c>
      <c r="E8" t="s">
        <v>569</v>
      </c>
      <c r="F8">
        <v>2016</v>
      </c>
      <c r="G8" t="s">
        <v>44</v>
      </c>
      <c r="H8" s="6">
        <v>1700</v>
      </c>
      <c r="I8" s="6"/>
      <c r="J8" s="52"/>
    </row>
    <row r="9" spans="1:10" x14ac:dyDescent="0.25">
      <c r="A9">
        <v>613</v>
      </c>
      <c r="B9">
        <v>5</v>
      </c>
      <c r="C9" t="s">
        <v>578</v>
      </c>
      <c r="D9" t="s">
        <v>579</v>
      </c>
      <c r="E9" t="s">
        <v>569</v>
      </c>
      <c r="F9">
        <v>2016</v>
      </c>
      <c r="G9" t="s">
        <v>44</v>
      </c>
      <c r="H9" s="6">
        <v>2700</v>
      </c>
      <c r="I9" s="6"/>
      <c r="J9" s="52"/>
    </row>
    <row r="10" spans="1:10" x14ac:dyDescent="0.25">
      <c r="A10">
        <v>615</v>
      </c>
      <c r="B10">
        <v>5</v>
      </c>
      <c r="C10" t="s">
        <v>580</v>
      </c>
      <c r="D10" t="s">
        <v>581</v>
      </c>
      <c r="E10" t="s">
        <v>569</v>
      </c>
      <c r="F10">
        <v>2015</v>
      </c>
      <c r="G10" t="s">
        <v>44</v>
      </c>
      <c r="H10" s="6">
        <v>1500</v>
      </c>
      <c r="I10" s="6"/>
      <c r="J10" s="52"/>
    </row>
    <row r="11" spans="1:10" x14ac:dyDescent="0.25">
      <c r="A11">
        <v>616</v>
      </c>
      <c r="B11">
        <v>5</v>
      </c>
      <c r="C11" t="s">
        <v>582</v>
      </c>
      <c r="D11" t="s">
        <v>583</v>
      </c>
      <c r="E11" t="s">
        <v>569</v>
      </c>
      <c r="F11">
        <v>2016</v>
      </c>
      <c r="G11" t="s">
        <v>44</v>
      </c>
      <c r="H11" s="6">
        <v>1485</v>
      </c>
      <c r="I11" s="6"/>
      <c r="J11" s="52"/>
    </row>
    <row r="12" spans="1:10" x14ac:dyDescent="0.25">
      <c r="A12">
        <v>617</v>
      </c>
      <c r="B12">
        <v>5</v>
      </c>
      <c r="C12" t="s">
        <v>584</v>
      </c>
      <c r="D12" t="s">
        <v>583</v>
      </c>
      <c r="E12" t="s">
        <v>569</v>
      </c>
      <c r="F12">
        <v>2015</v>
      </c>
      <c r="G12" t="s">
        <v>44</v>
      </c>
      <c r="H12" s="6">
        <v>1450</v>
      </c>
      <c r="I12" s="6"/>
      <c r="J12" s="52"/>
    </row>
    <row r="13" spans="1:10" x14ac:dyDescent="0.25">
      <c r="A13">
        <v>618</v>
      </c>
      <c r="B13">
        <v>5</v>
      </c>
      <c r="C13" t="s">
        <v>585</v>
      </c>
      <c r="D13" t="s">
        <v>586</v>
      </c>
      <c r="E13" t="s">
        <v>569</v>
      </c>
      <c r="F13">
        <v>2013</v>
      </c>
      <c r="G13" t="s">
        <v>44</v>
      </c>
      <c r="H13" s="6">
        <v>814</v>
      </c>
      <c r="I13" s="6"/>
      <c r="J13" s="52"/>
    </row>
    <row r="14" spans="1:10" x14ac:dyDescent="0.25">
      <c r="A14">
        <v>11</v>
      </c>
      <c r="B14">
        <f>SUM(B3:B13)</f>
        <v>55</v>
      </c>
      <c r="H14" s="7">
        <f>SUM(H3:H13)</f>
        <v>25619</v>
      </c>
      <c r="I14" s="7"/>
      <c r="J14" s="52"/>
    </row>
    <row r="15" spans="1:10" x14ac:dyDescent="0.25">
      <c r="A15" s="48" t="s">
        <v>1344</v>
      </c>
      <c r="B15" s="48" t="s">
        <v>1096</v>
      </c>
      <c r="I15" s="10"/>
      <c r="J15" s="49"/>
    </row>
    <row r="16" spans="1:10" ht="26.25" x14ac:dyDescent="0.4">
      <c r="A16" s="50">
        <f>+A14</f>
        <v>11</v>
      </c>
      <c r="B16" s="50">
        <f>+B14</f>
        <v>55</v>
      </c>
      <c r="C16" s="51" t="s">
        <v>1097</v>
      </c>
      <c r="D16" s="52"/>
      <c r="E16" s="52"/>
      <c r="F16" s="52"/>
      <c r="G16" s="52"/>
      <c r="H16" s="52"/>
      <c r="I16" s="49"/>
      <c r="J16" s="49"/>
    </row>
    <row r="18" spans="1:10" x14ac:dyDescent="0.25">
      <c r="A18" s="55" t="s">
        <v>1105</v>
      </c>
      <c r="B18" s="55" t="s">
        <v>2</v>
      </c>
      <c r="C18" s="55" t="s">
        <v>1101</v>
      </c>
      <c r="D18" s="55" t="s">
        <v>4</v>
      </c>
      <c r="E18" s="55" t="s">
        <v>5</v>
      </c>
      <c r="F18" s="55" t="s">
        <v>6</v>
      </c>
      <c r="G18" s="55" t="s">
        <v>1102</v>
      </c>
      <c r="H18" s="55" t="s">
        <v>9</v>
      </c>
      <c r="I18" s="58"/>
      <c r="J18" s="58"/>
    </row>
    <row r="19" spans="1:10" x14ac:dyDescent="0.25">
      <c r="J19" s="55"/>
    </row>
    <row r="20" spans="1:10" x14ac:dyDescent="0.25">
      <c r="A20">
        <v>0</v>
      </c>
      <c r="B20">
        <v>0</v>
      </c>
      <c r="J20" s="55"/>
    </row>
    <row r="21" spans="1:10" x14ac:dyDescent="0.25">
      <c r="J21" s="55"/>
    </row>
    <row r="22" spans="1:10" x14ac:dyDescent="0.25">
      <c r="A22" s="48" t="s">
        <v>1344</v>
      </c>
      <c r="B22" s="48" t="s">
        <v>1096</v>
      </c>
      <c r="H22" s="7"/>
      <c r="I22" s="10"/>
      <c r="J22" s="58"/>
    </row>
    <row r="23" spans="1:10" ht="26.25" x14ac:dyDescent="0.4">
      <c r="A23" s="50">
        <f>+A20</f>
        <v>0</v>
      </c>
      <c r="B23" s="50">
        <f>+B20</f>
        <v>0</v>
      </c>
      <c r="C23" s="59" t="s">
        <v>1098</v>
      </c>
      <c r="D23" s="55"/>
      <c r="E23" s="55"/>
      <c r="F23" s="55"/>
      <c r="G23" s="55"/>
      <c r="H23" s="55"/>
      <c r="I23" s="58"/>
      <c r="J23" s="58"/>
    </row>
    <row r="25" spans="1:10" x14ac:dyDescent="0.25">
      <c r="E25" s="48" t="s">
        <v>1344</v>
      </c>
      <c r="F25" s="48" t="s">
        <v>1096</v>
      </c>
    </row>
    <row r="26" spans="1:10" ht="26.25" x14ac:dyDescent="0.4">
      <c r="E26" s="50">
        <f>+A16+A23</f>
        <v>11</v>
      </c>
      <c r="F26" s="50">
        <f>+B16+B23</f>
        <v>55</v>
      </c>
      <c r="G26" s="68" t="s">
        <v>9</v>
      </c>
      <c r="H26" s="74">
        <f>+H14</f>
        <v>25619</v>
      </c>
    </row>
    <row r="28" spans="1:10" ht="27.75" x14ac:dyDescent="0.4">
      <c r="A28" s="275" t="s">
        <v>1104</v>
      </c>
      <c r="B28" s="275"/>
      <c r="C28" s="275"/>
      <c r="D28" s="275"/>
      <c r="E28" s="275"/>
      <c r="F28" s="275"/>
      <c r="G28" s="275"/>
      <c r="H28" s="275"/>
      <c r="I28" s="275"/>
      <c r="J28" s="275"/>
    </row>
    <row r="29" spans="1:10" ht="27.75" x14ac:dyDescent="0.4">
      <c r="A29" s="276" t="s">
        <v>28</v>
      </c>
      <c r="B29" s="276"/>
      <c r="C29" s="276"/>
      <c r="D29" s="276"/>
      <c r="E29" s="276"/>
      <c r="F29" s="276"/>
      <c r="G29" s="276"/>
      <c r="H29" s="276"/>
      <c r="I29" s="61"/>
      <c r="J29" s="61"/>
    </row>
    <row r="30" spans="1:10" x14ac:dyDescent="0.25">
      <c r="A30" s="65" t="s">
        <v>1100</v>
      </c>
      <c r="B30" s="65" t="s">
        <v>2</v>
      </c>
      <c r="C30" s="72" t="s">
        <v>1101</v>
      </c>
      <c r="D30" s="65" t="s">
        <v>4</v>
      </c>
      <c r="E30" s="65" t="s">
        <v>5</v>
      </c>
      <c r="F30" s="65" t="s">
        <v>6</v>
      </c>
      <c r="G30" s="65" t="s">
        <v>1102</v>
      </c>
      <c r="H30" s="65" t="s">
        <v>9</v>
      </c>
      <c r="I30" s="63"/>
      <c r="J30" s="63"/>
    </row>
    <row r="31" spans="1:10" x14ac:dyDescent="0.25">
      <c r="A31" s="56" t="s">
        <v>1150</v>
      </c>
      <c r="B31" s="56">
        <v>5</v>
      </c>
      <c r="C31" t="s">
        <v>1353</v>
      </c>
      <c r="D31" t="s">
        <v>1354</v>
      </c>
      <c r="E31" t="s">
        <v>466</v>
      </c>
      <c r="F31" t="s">
        <v>1355</v>
      </c>
      <c r="G31" t="s">
        <v>37</v>
      </c>
      <c r="H31" s="6">
        <v>6995</v>
      </c>
      <c r="J31" s="63"/>
    </row>
    <row r="32" spans="1:10" x14ac:dyDescent="0.25">
      <c r="A32" s="56">
        <v>1</v>
      </c>
      <c r="B32" s="56">
        <f>SUM(B31:B31)</f>
        <v>5</v>
      </c>
      <c r="H32" s="7">
        <f>SUM(H31:H31)</f>
        <v>6995</v>
      </c>
      <c r="J32" s="63"/>
    </row>
    <row r="33" spans="1:10" x14ac:dyDescent="0.25">
      <c r="J33" s="63"/>
    </row>
    <row r="34" spans="1:10" x14ac:dyDescent="0.25">
      <c r="A34" s="62"/>
      <c r="B34" s="72"/>
      <c r="C34" s="63"/>
      <c r="D34" s="63"/>
      <c r="E34" s="63"/>
      <c r="F34" s="63"/>
      <c r="G34" s="63"/>
      <c r="H34" s="73"/>
      <c r="I34" s="63"/>
      <c r="J34" s="63"/>
    </row>
    <row r="35" spans="1:10" x14ac:dyDescent="0.25">
      <c r="A35" s="84"/>
      <c r="B35" s="56"/>
      <c r="H35" s="85"/>
    </row>
    <row r="37" spans="1:10" x14ac:dyDescent="0.25">
      <c r="A37" s="66"/>
      <c r="B37" s="66"/>
      <c r="C37" s="66"/>
      <c r="D37" s="66"/>
      <c r="E37" s="66"/>
      <c r="F37" s="66"/>
      <c r="G37" s="66"/>
      <c r="H37" s="66"/>
      <c r="I37" s="67"/>
      <c r="J37" s="67"/>
    </row>
    <row r="38" spans="1:10" x14ac:dyDescent="0.25">
      <c r="I38" s="10"/>
      <c r="J38" s="67"/>
    </row>
    <row r="39" spans="1:10" ht="21" x14ac:dyDescent="0.35">
      <c r="A39" s="48" t="s">
        <v>1344</v>
      </c>
      <c r="B39" s="48" t="s">
        <v>1096</v>
      </c>
      <c r="G39" s="68" t="s">
        <v>9</v>
      </c>
      <c r="H39" s="69">
        <f>+H32</f>
        <v>6995</v>
      </c>
      <c r="I39" s="10"/>
      <c r="J39" s="67"/>
    </row>
    <row r="40" spans="1:10" ht="26.25" x14ac:dyDescent="0.4">
      <c r="A40" s="70">
        <f>+A32</f>
        <v>1</v>
      </c>
      <c r="B40" s="70">
        <f>+B32</f>
        <v>5</v>
      </c>
      <c r="C40" s="71" t="s">
        <v>1103</v>
      </c>
      <c r="D40" s="66"/>
      <c r="E40" s="66"/>
      <c r="F40" s="66"/>
      <c r="G40" s="66"/>
      <c r="H40" s="66"/>
      <c r="I40" s="67"/>
      <c r="J40" s="67"/>
    </row>
    <row r="41" spans="1:10" ht="15.75" thickBot="1" x14ac:dyDescent="0.3"/>
    <row r="42" spans="1:10" x14ac:dyDescent="0.25">
      <c r="E42" s="48" t="s">
        <v>1344</v>
      </c>
      <c r="F42" s="48" t="s">
        <v>1096</v>
      </c>
      <c r="I42" s="104" t="s">
        <v>1176</v>
      </c>
      <c r="J42" s="82"/>
    </row>
    <row r="43" spans="1:10" ht="27" thickBot="1" x14ac:dyDescent="0.45">
      <c r="E43" s="70">
        <f>+E26+A40</f>
        <v>12</v>
      </c>
      <c r="F43" s="70">
        <f>+F26+B40</f>
        <v>60</v>
      </c>
      <c r="G43" s="68" t="s">
        <v>1106</v>
      </c>
      <c r="H43" s="101">
        <f>+H26+H39</f>
        <v>32614</v>
      </c>
      <c r="I43" s="105">
        <v>50000</v>
      </c>
      <c r="J43" s="206"/>
    </row>
  </sheetData>
  <mergeCells count="3">
    <mergeCell ref="A1:I1"/>
    <mergeCell ref="A28:J28"/>
    <mergeCell ref="A29:H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I41" sqref="I41:I42"/>
    </sheetView>
  </sheetViews>
  <sheetFormatPr baseColWidth="10" defaultRowHeight="15" x14ac:dyDescent="0.25"/>
  <cols>
    <col min="1" max="1" width="9.28515625" customWidth="1"/>
    <col min="2" max="2" width="9.5703125" customWidth="1"/>
    <col min="3" max="3" width="46.5703125" customWidth="1"/>
    <col min="4" max="4" width="25.42578125" customWidth="1"/>
    <col min="5" max="5" width="23.140625" customWidth="1"/>
    <col min="6" max="6" width="9.85546875" customWidth="1"/>
    <col min="7" max="7" width="17.85546875" customWidth="1"/>
    <col min="8" max="8" width="21.5703125" customWidth="1"/>
    <col min="9" max="9" width="20.7109375" customWidth="1"/>
    <col min="10" max="10" width="21.7109375" customWidth="1"/>
  </cols>
  <sheetData>
    <row r="1" spans="1:10" x14ac:dyDescent="0.25">
      <c r="A1" s="284" t="s">
        <v>587</v>
      </c>
      <c r="B1" s="284"/>
      <c r="C1" s="284"/>
      <c r="D1" s="284"/>
      <c r="E1" s="284"/>
      <c r="F1" s="284"/>
      <c r="G1" s="284"/>
      <c r="H1" s="284"/>
      <c r="I1" s="284"/>
      <c r="J1" s="52"/>
    </row>
    <row r="2" spans="1:10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52"/>
    </row>
    <row r="3" spans="1:10" x14ac:dyDescent="0.25">
      <c r="A3">
        <v>622</v>
      </c>
      <c r="B3">
        <v>5</v>
      </c>
      <c r="C3" t="s">
        <v>588</v>
      </c>
      <c r="D3" t="s">
        <v>589</v>
      </c>
      <c r="E3" t="s">
        <v>590</v>
      </c>
      <c r="F3">
        <v>2003</v>
      </c>
      <c r="G3" t="s">
        <v>320</v>
      </c>
      <c r="H3" s="6">
        <v>8877</v>
      </c>
      <c r="I3" s="6"/>
      <c r="J3" s="52"/>
    </row>
    <row r="4" spans="1:10" x14ac:dyDescent="0.25">
      <c r="A4">
        <v>624</v>
      </c>
      <c r="B4">
        <v>2</v>
      </c>
      <c r="C4" t="s">
        <v>591</v>
      </c>
      <c r="D4" t="s">
        <v>592</v>
      </c>
      <c r="E4" t="s">
        <v>593</v>
      </c>
      <c r="F4">
        <v>2009</v>
      </c>
      <c r="G4" t="s">
        <v>416</v>
      </c>
      <c r="H4" s="6">
        <v>1247.83</v>
      </c>
      <c r="I4" s="6"/>
      <c r="J4" s="52"/>
    </row>
    <row r="5" spans="1:10" x14ac:dyDescent="0.25">
      <c r="A5">
        <v>626</v>
      </c>
      <c r="B5">
        <v>2</v>
      </c>
      <c r="C5" t="s">
        <v>594</v>
      </c>
      <c r="D5" t="s">
        <v>595</v>
      </c>
      <c r="E5" t="s">
        <v>596</v>
      </c>
      <c r="F5">
        <v>2014</v>
      </c>
      <c r="G5">
        <v>0</v>
      </c>
      <c r="H5" s="6">
        <v>778</v>
      </c>
      <c r="I5" s="6"/>
      <c r="J5" s="52"/>
    </row>
    <row r="6" spans="1:10" x14ac:dyDescent="0.25">
      <c r="A6">
        <v>628</v>
      </c>
      <c r="B6">
        <v>5</v>
      </c>
      <c r="C6" t="s">
        <v>597</v>
      </c>
      <c r="D6" t="s">
        <v>598</v>
      </c>
      <c r="E6" t="s">
        <v>598</v>
      </c>
      <c r="F6">
        <v>2014</v>
      </c>
      <c r="G6" t="s">
        <v>320</v>
      </c>
      <c r="H6" s="6">
        <v>8877</v>
      </c>
      <c r="I6" s="6"/>
      <c r="J6" s="52"/>
    </row>
    <row r="7" spans="1:10" x14ac:dyDescent="0.25">
      <c r="A7">
        <v>630</v>
      </c>
      <c r="B7">
        <v>2</v>
      </c>
      <c r="C7" t="s">
        <v>591</v>
      </c>
      <c r="D7" t="s">
        <v>592</v>
      </c>
      <c r="E7" t="s">
        <v>593</v>
      </c>
      <c r="F7">
        <v>2009</v>
      </c>
      <c r="G7" t="s">
        <v>416</v>
      </c>
      <c r="H7" s="6">
        <v>1247.83</v>
      </c>
      <c r="I7" s="6"/>
      <c r="J7" s="52"/>
    </row>
    <row r="8" spans="1:10" x14ac:dyDescent="0.25">
      <c r="A8">
        <v>632</v>
      </c>
      <c r="B8">
        <v>2</v>
      </c>
      <c r="C8" t="s">
        <v>594</v>
      </c>
      <c r="D8" t="s">
        <v>595</v>
      </c>
      <c r="E8" t="s">
        <v>596</v>
      </c>
      <c r="F8">
        <v>2014</v>
      </c>
      <c r="G8" t="s">
        <v>416</v>
      </c>
      <c r="H8" s="6">
        <v>778</v>
      </c>
      <c r="I8" s="6"/>
      <c r="J8" s="52"/>
    </row>
    <row r="9" spans="1:10" x14ac:dyDescent="0.25">
      <c r="A9">
        <v>6</v>
      </c>
      <c r="B9">
        <f>SUM(B3:B8)</f>
        <v>18</v>
      </c>
      <c r="H9" s="7">
        <f>SUM(H3:H8)</f>
        <v>21805.660000000003</v>
      </c>
      <c r="I9" s="7"/>
      <c r="J9" s="52"/>
    </row>
    <row r="10" spans="1:10" x14ac:dyDescent="0.25">
      <c r="A10" s="48" t="s">
        <v>1344</v>
      </c>
      <c r="B10" s="48" t="s">
        <v>1096</v>
      </c>
      <c r="I10" s="10"/>
      <c r="J10" s="49"/>
    </row>
    <row r="11" spans="1:10" ht="26.25" x14ac:dyDescent="0.4">
      <c r="A11" s="50">
        <f>+A9</f>
        <v>6</v>
      </c>
      <c r="B11" s="50">
        <f>+B9</f>
        <v>18</v>
      </c>
      <c r="C11" s="51" t="s">
        <v>1097</v>
      </c>
      <c r="D11" s="52"/>
      <c r="E11" s="52"/>
      <c r="F11" s="52"/>
      <c r="G11" s="52"/>
      <c r="H11" s="52"/>
      <c r="I11" s="49"/>
      <c r="J11" s="49"/>
    </row>
    <row r="13" spans="1:10" x14ac:dyDescent="0.25">
      <c r="A13" s="55" t="s">
        <v>1105</v>
      </c>
      <c r="B13" s="55" t="s">
        <v>2</v>
      </c>
      <c r="C13" s="55" t="s">
        <v>1101</v>
      </c>
      <c r="D13" s="55" t="s">
        <v>4</v>
      </c>
      <c r="E13" s="55" t="s">
        <v>5</v>
      </c>
      <c r="F13" s="55" t="s">
        <v>6</v>
      </c>
      <c r="G13" s="55" t="s">
        <v>1102</v>
      </c>
      <c r="H13" s="55" t="s">
        <v>9</v>
      </c>
      <c r="I13" s="58"/>
      <c r="J13" s="58"/>
    </row>
    <row r="14" spans="1:10" x14ac:dyDescent="0.25">
      <c r="J14" s="55"/>
    </row>
    <row r="15" spans="1:10" x14ac:dyDescent="0.25">
      <c r="A15">
        <v>0</v>
      </c>
      <c r="B15">
        <v>0</v>
      </c>
      <c r="J15" s="55"/>
    </row>
    <row r="16" spans="1:10" x14ac:dyDescent="0.25">
      <c r="J16" s="55"/>
    </row>
    <row r="17" spans="1:10" x14ac:dyDescent="0.25">
      <c r="A17" s="48" t="s">
        <v>1344</v>
      </c>
      <c r="B17" s="48" t="s">
        <v>1096</v>
      </c>
      <c r="H17" s="7"/>
      <c r="I17" s="10"/>
      <c r="J17" s="58"/>
    </row>
    <row r="18" spans="1:10" ht="26.25" x14ac:dyDescent="0.4">
      <c r="A18" s="50">
        <f>+A15</f>
        <v>0</v>
      </c>
      <c r="B18" s="50">
        <f>+B15</f>
        <v>0</v>
      </c>
      <c r="C18" s="59" t="s">
        <v>1098</v>
      </c>
      <c r="D18" s="55"/>
      <c r="E18" s="55"/>
      <c r="F18" s="55"/>
      <c r="G18" s="55"/>
      <c r="H18" s="55"/>
      <c r="I18" s="58"/>
      <c r="J18" s="58"/>
    </row>
    <row r="20" spans="1:10" x14ac:dyDescent="0.25">
      <c r="E20" s="48" t="s">
        <v>1344</v>
      </c>
      <c r="F20" s="48" t="s">
        <v>1096</v>
      </c>
    </row>
    <row r="21" spans="1:10" ht="26.25" x14ac:dyDescent="0.4">
      <c r="E21" s="50">
        <f>+A11+A18</f>
        <v>6</v>
      </c>
      <c r="F21" s="50">
        <f>+B11+B18</f>
        <v>18</v>
      </c>
      <c r="G21" s="68" t="s">
        <v>9</v>
      </c>
      <c r="H21" s="74">
        <f>+H9</f>
        <v>21805.660000000003</v>
      </c>
    </row>
    <row r="23" spans="1:10" ht="27.75" x14ac:dyDescent="0.4">
      <c r="A23" s="275" t="s">
        <v>1104</v>
      </c>
      <c r="B23" s="275"/>
      <c r="C23" s="275"/>
      <c r="D23" s="275"/>
      <c r="E23" s="275"/>
      <c r="F23" s="275"/>
      <c r="G23" s="275"/>
      <c r="H23" s="275"/>
      <c r="I23" s="275"/>
      <c r="J23" s="275"/>
    </row>
    <row r="24" spans="1:10" ht="27.75" x14ac:dyDescent="0.4">
      <c r="A24" s="276" t="s">
        <v>1345</v>
      </c>
      <c r="B24" s="276"/>
      <c r="C24" s="276"/>
      <c r="D24" s="276"/>
      <c r="E24" s="276"/>
      <c r="F24" s="276"/>
      <c r="G24" s="276"/>
      <c r="H24" s="276"/>
      <c r="I24" s="61"/>
      <c r="J24" s="61"/>
    </row>
    <row r="25" spans="1:10" x14ac:dyDescent="0.25">
      <c r="A25" s="65" t="s">
        <v>1100</v>
      </c>
      <c r="B25" s="65" t="s">
        <v>2</v>
      </c>
      <c r="C25" s="72" t="s">
        <v>1101</v>
      </c>
      <c r="D25" s="65" t="s">
        <v>4</v>
      </c>
      <c r="E25" s="65" t="s">
        <v>5</v>
      </c>
      <c r="F25" s="65" t="s">
        <v>6</v>
      </c>
      <c r="G25" s="65" t="s">
        <v>1102</v>
      </c>
      <c r="H25" s="65" t="s">
        <v>9</v>
      </c>
      <c r="I25" s="63"/>
      <c r="J25" s="63"/>
    </row>
    <row r="26" spans="1:10" x14ac:dyDescent="0.25">
      <c r="J26" s="63"/>
    </row>
    <row r="27" spans="1:10" x14ac:dyDescent="0.25">
      <c r="J27" s="63"/>
    </row>
    <row r="28" spans="1:10" x14ac:dyDescent="0.25">
      <c r="J28" s="63"/>
    </row>
    <row r="29" spans="1:10" x14ac:dyDescent="0.25">
      <c r="J29" s="63"/>
    </row>
    <row r="30" spans="1:10" x14ac:dyDescent="0.25">
      <c r="J30" s="63"/>
    </row>
    <row r="31" spans="1:10" x14ac:dyDescent="0.25">
      <c r="J31" s="63"/>
    </row>
    <row r="32" spans="1:10" x14ac:dyDescent="0.25">
      <c r="J32" s="63"/>
    </row>
    <row r="33" spans="1:10" x14ac:dyDescent="0.25">
      <c r="A33" s="62"/>
      <c r="B33" s="72"/>
      <c r="C33" s="63"/>
      <c r="D33" s="63"/>
      <c r="E33" s="63"/>
      <c r="F33" s="63"/>
      <c r="G33" s="63"/>
      <c r="H33" s="73"/>
      <c r="I33" s="63"/>
      <c r="J33" s="63"/>
    </row>
    <row r="34" spans="1:10" x14ac:dyDescent="0.25">
      <c r="A34" s="84"/>
      <c r="B34" s="56"/>
      <c r="H34" s="85"/>
    </row>
    <row r="36" spans="1:10" x14ac:dyDescent="0.25">
      <c r="A36" s="66"/>
      <c r="B36" s="66"/>
      <c r="C36" s="66"/>
      <c r="D36" s="66"/>
      <c r="E36" s="66"/>
      <c r="F36" s="66"/>
      <c r="G36" s="66"/>
      <c r="H36" s="66"/>
      <c r="I36" s="67"/>
      <c r="J36" s="67"/>
    </row>
    <row r="37" spans="1:10" x14ac:dyDescent="0.25">
      <c r="I37" s="10"/>
      <c r="J37" s="67"/>
    </row>
    <row r="38" spans="1:10" ht="21" x14ac:dyDescent="0.35">
      <c r="A38" s="48" t="s">
        <v>1344</v>
      </c>
      <c r="B38" s="48" t="s">
        <v>1096</v>
      </c>
      <c r="G38" s="68" t="s">
        <v>9</v>
      </c>
      <c r="H38" s="69">
        <f>+H32</f>
        <v>0</v>
      </c>
      <c r="I38" s="10"/>
      <c r="J38" s="67"/>
    </row>
    <row r="39" spans="1:10" ht="26.25" x14ac:dyDescent="0.4">
      <c r="A39" s="70">
        <f>+A32</f>
        <v>0</v>
      </c>
      <c r="B39" s="70">
        <f>+B32</f>
        <v>0</v>
      </c>
      <c r="C39" s="71" t="s">
        <v>1103</v>
      </c>
      <c r="D39" s="66"/>
      <c r="E39" s="66"/>
      <c r="F39" s="66"/>
      <c r="G39" s="66"/>
      <c r="H39" s="66"/>
      <c r="I39" s="67"/>
      <c r="J39" s="67"/>
    </row>
    <row r="40" spans="1:10" ht="15.75" thickBot="1" x14ac:dyDescent="0.3"/>
    <row r="41" spans="1:10" x14ac:dyDescent="0.25">
      <c r="E41" s="48" t="s">
        <v>1344</v>
      </c>
      <c r="F41" s="48" t="s">
        <v>1096</v>
      </c>
      <c r="I41" s="102" t="s">
        <v>1176</v>
      </c>
      <c r="J41" s="204"/>
    </row>
    <row r="42" spans="1:10" ht="27" thickBot="1" x14ac:dyDescent="0.45">
      <c r="E42" s="70">
        <f>+E21+A39</f>
        <v>6</v>
      </c>
      <c r="F42" s="70">
        <f>+F21+B39</f>
        <v>18</v>
      </c>
      <c r="G42" s="68" t="s">
        <v>1106</v>
      </c>
      <c r="H42" s="101">
        <f>+H21+H38</f>
        <v>21805.660000000003</v>
      </c>
      <c r="I42" s="103">
        <v>21805.66</v>
      </c>
      <c r="J42" s="205"/>
    </row>
  </sheetData>
  <mergeCells count="3">
    <mergeCell ref="A1:I1"/>
    <mergeCell ref="A23:J23"/>
    <mergeCell ref="A24:H2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L30" sqref="L30"/>
    </sheetView>
  </sheetViews>
  <sheetFormatPr baseColWidth="10" defaultRowHeight="15" x14ac:dyDescent="0.25"/>
  <cols>
    <col min="7" max="7" width="17.5703125" customWidth="1"/>
    <col min="8" max="8" width="15.5703125" customWidth="1"/>
    <col min="9" max="9" width="18.7109375" customWidth="1"/>
    <col min="10" max="10" width="20" customWidth="1"/>
  </cols>
  <sheetData>
    <row r="1" spans="1:10" x14ac:dyDescent="0.25">
      <c r="A1" s="284" t="s">
        <v>29</v>
      </c>
      <c r="B1" s="284"/>
      <c r="C1" s="284"/>
      <c r="D1" s="284"/>
      <c r="E1" s="284"/>
      <c r="F1" s="284"/>
      <c r="G1" s="284"/>
      <c r="H1" s="284"/>
      <c r="I1" s="284"/>
      <c r="J1" s="91"/>
    </row>
    <row r="2" spans="1:10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91"/>
    </row>
    <row r="3" spans="1:10" x14ac:dyDescent="0.25">
      <c r="J3" s="52"/>
    </row>
    <row r="4" spans="1:10" x14ac:dyDescent="0.25">
      <c r="J4" s="52"/>
    </row>
    <row r="5" spans="1:10" x14ac:dyDescent="0.25">
      <c r="J5" s="52"/>
    </row>
    <row r="6" spans="1:10" x14ac:dyDescent="0.25">
      <c r="A6" s="48" t="s">
        <v>1344</v>
      </c>
      <c r="B6" s="48" t="s">
        <v>1096</v>
      </c>
      <c r="I6" s="10"/>
      <c r="J6" s="49"/>
    </row>
    <row r="7" spans="1:10" ht="26.25" x14ac:dyDescent="0.4">
      <c r="A7" s="50">
        <f>+A4</f>
        <v>0</v>
      </c>
      <c r="B7" s="50">
        <f>+B4</f>
        <v>0</v>
      </c>
      <c r="C7" s="51" t="s">
        <v>1097</v>
      </c>
      <c r="D7" s="52"/>
      <c r="E7" s="52"/>
      <c r="F7" s="52"/>
      <c r="G7" s="52"/>
      <c r="H7" s="52"/>
      <c r="I7" s="49"/>
      <c r="J7" s="49"/>
    </row>
    <row r="9" spans="1:10" x14ac:dyDescent="0.25">
      <c r="A9" s="55" t="s">
        <v>1105</v>
      </c>
      <c r="B9" s="55" t="s">
        <v>2</v>
      </c>
      <c r="C9" s="55" t="s">
        <v>1101</v>
      </c>
      <c r="D9" s="55" t="s">
        <v>4</v>
      </c>
      <c r="E9" s="55" t="s">
        <v>5</v>
      </c>
      <c r="F9" s="55" t="s">
        <v>6</v>
      </c>
      <c r="G9" s="55" t="s">
        <v>1102</v>
      </c>
      <c r="H9" s="55" t="s">
        <v>9</v>
      </c>
      <c r="I9" s="58"/>
      <c r="J9" s="58"/>
    </row>
    <row r="10" spans="1:10" x14ac:dyDescent="0.25">
      <c r="J10" s="55"/>
    </row>
    <row r="11" spans="1:10" x14ac:dyDescent="0.25">
      <c r="A11">
        <v>0</v>
      </c>
      <c r="B11">
        <v>0</v>
      </c>
      <c r="J11" s="55"/>
    </row>
    <row r="12" spans="1:10" x14ac:dyDescent="0.25">
      <c r="J12" s="55"/>
    </row>
    <row r="13" spans="1:10" x14ac:dyDescent="0.25">
      <c r="A13" s="48" t="s">
        <v>1344</v>
      </c>
      <c r="B13" s="48" t="s">
        <v>1096</v>
      </c>
      <c r="H13" s="7"/>
      <c r="I13" s="10"/>
      <c r="J13" s="58"/>
    </row>
    <row r="14" spans="1:10" ht="26.25" x14ac:dyDescent="0.4">
      <c r="A14" s="50">
        <f>+A11</f>
        <v>0</v>
      </c>
      <c r="B14" s="50">
        <f>+B11</f>
        <v>0</v>
      </c>
      <c r="C14" s="59" t="s">
        <v>1098</v>
      </c>
      <c r="D14" s="55"/>
      <c r="E14" s="55"/>
      <c r="F14" s="55"/>
      <c r="G14" s="55"/>
      <c r="H14" s="55"/>
      <c r="I14" s="58"/>
      <c r="J14" s="58"/>
    </row>
    <row r="16" spans="1:10" x14ac:dyDescent="0.25">
      <c r="E16" s="48" t="s">
        <v>1344</v>
      </c>
      <c r="F16" s="48" t="s">
        <v>1096</v>
      </c>
    </row>
    <row r="17" spans="1:10" ht="26.25" x14ac:dyDescent="0.4">
      <c r="E17" s="50">
        <f>+A7+A14</f>
        <v>0</v>
      </c>
      <c r="F17" s="50">
        <f>+B7+B14</f>
        <v>0</v>
      </c>
      <c r="G17" s="68" t="s">
        <v>9</v>
      </c>
      <c r="H17" s="74">
        <f>+I4+I12</f>
        <v>0</v>
      </c>
    </row>
    <row r="19" spans="1:10" ht="27.75" x14ac:dyDescent="0.4">
      <c r="A19" s="275" t="s">
        <v>1104</v>
      </c>
      <c r="B19" s="275"/>
      <c r="C19" s="275"/>
      <c r="D19" s="275"/>
      <c r="E19" s="275"/>
      <c r="F19" s="275"/>
      <c r="G19" s="275"/>
      <c r="H19" s="275"/>
      <c r="I19" s="275"/>
      <c r="J19" s="275"/>
    </row>
    <row r="20" spans="1:10" ht="27.75" x14ac:dyDescent="0.4">
      <c r="A20" s="276" t="s">
        <v>29</v>
      </c>
      <c r="B20" s="276"/>
      <c r="C20" s="276"/>
      <c r="D20" s="276"/>
      <c r="E20" s="276"/>
      <c r="F20" s="276"/>
      <c r="G20" s="276"/>
      <c r="H20" s="276"/>
      <c r="I20" s="61"/>
      <c r="J20" s="61"/>
    </row>
    <row r="21" spans="1:10" x14ac:dyDescent="0.25">
      <c r="A21" s="65" t="s">
        <v>1100</v>
      </c>
      <c r="B21" s="65" t="s">
        <v>2</v>
      </c>
      <c r="C21" s="72" t="s">
        <v>1101</v>
      </c>
      <c r="D21" s="65" t="s">
        <v>4</v>
      </c>
      <c r="E21" s="65" t="s">
        <v>5</v>
      </c>
      <c r="F21" s="65" t="s">
        <v>6</v>
      </c>
      <c r="G21" s="65" t="s">
        <v>1102</v>
      </c>
      <c r="H21" s="65" t="s">
        <v>9</v>
      </c>
      <c r="I21" s="63"/>
      <c r="J21" s="63"/>
    </row>
    <row r="22" spans="1:10" x14ac:dyDescent="0.25">
      <c r="J22" s="63"/>
    </row>
    <row r="23" spans="1:10" x14ac:dyDescent="0.25">
      <c r="J23" s="63"/>
    </row>
    <row r="24" spans="1:10" x14ac:dyDescent="0.25">
      <c r="J24" s="63"/>
    </row>
    <row r="25" spans="1:10" x14ac:dyDescent="0.25">
      <c r="J25" s="63"/>
    </row>
    <row r="26" spans="1:10" x14ac:dyDescent="0.25">
      <c r="J26" s="63"/>
    </row>
    <row r="27" spans="1:10" x14ac:dyDescent="0.25">
      <c r="J27" s="63"/>
    </row>
    <row r="28" spans="1:10" x14ac:dyDescent="0.25">
      <c r="J28" s="63"/>
    </row>
    <row r="29" spans="1:10" x14ac:dyDescent="0.25">
      <c r="A29" s="62"/>
      <c r="B29" s="72"/>
      <c r="C29" s="63"/>
      <c r="D29" s="63"/>
      <c r="E29" s="63"/>
      <c r="F29" s="63"/>
      <c r="G29" s="63"/>
      <c r="H29" s="73"/>
      <c r="I29" s="63"/>
      <c r="J29" s="63"/>
    </row>
    <row r="30" spans="1:10" x14ac:dyDescent="0.25">
      <c r="A30" s="84"/>
      <c r="B30" s="56"/>
      <c r="H30" s="85"/>
    </row>
    <row r="32" spans="1:10" x14ac:dyDescent="0.25">
      <c r="A32" s="66"/>
      <c r="B32" s="66"/>
      <c r="C32" s="66"/>
      <c r="D32" s="66"/>
      <c r="E32" s="66"/>
      <c r="F32" s="66"/>
      <c r="G32" s="66"/>
      <c r="H32" s="66"/>
      <c r="I32" s="67"/>
      <c r="J32" s="67"/>
    </row>
    <row r="33" spans="1:10" x14ac:dyDescent="0.25">
      <c r="I33" s="10"/>
      <c r="J33" s="67"/>
    </row>
    <row r="34" spans="1:10" ht="21" x14ac:dyDescent="0.35">
      <c r="A34" s="48" t="s">
        <v>1344</v>
      </c>
      <c r="B34" s="48" t="s">
        <v>1096</v>
      </c>
      <c r="G34" s="68" t="s">
        <v>9</v>
      </c>
      <c r="H34" s="69">
        <f>+H28</f>
        <v>0</v>
      </c>
      <c r="I34" s="10"/>
      <c r="J34" s="67"/>
    </row>
    <row r="35" spans="1:10" ht="26.25" x14ac:dyDescent="0.4">
      <c r="A35" s="70">
        <f>+A28</f>
        <v>0</v>
      </c>
      <c r="B35" s="70">
        <f>+B28</f>
        <v>0</v>
      </c>
      <c r="C35" s="71" t="s">
        <v>1103</v>
      </c>
      <c r="D35" s="66"/>
      <c r="E35" s="66"/>
      <c r="F35" s="66"/>
      <c r="G35" s="66"/>
      <c r="H35" s="66"/>
      <c r="I35" s="67"/>
      <c r="J35" s="67"/>
    </row>
    <row r="36" spans="1:10" ht="15.75" thickBot="1" x14ac:dyDescent="0.3"/>
    <row r="37" spans="1:10" x14ac:dyDescent="0.25">
      <c r="E37" s="48" t="s">
        <v>1344</v>
      </c>
      <c r="F37" s="48" t="s">
        <v>1096</v>
      </c>
      <c r="I37" s="102" t="s">
        <v>1176</v>
      </c>
      <c r="J37" s="82"/>
    </row>
    <row r="38" spans="1:10" ht="27" thickBot="1" x14ac:dyDescent="0.45">
      <c r="E38" s="70">
        <f>+E17+A35</f>
        <v>0</v>
      </c>
      <c r="F38" s="70">
        <f>+F17+B35</f>
        <v>0</v>
      </c>
      <c r="G38" s="68" t="s">
        <v>1106</v>
      </c>
      <c r="H38" s="101">
        <f>+H17+H34</f>
        <v>0</v>
      </c>
      <c r="I38" s="103">
        <v>40000</v>
      </c>
      <c r="J38" s="206"/>
    </row>
  </sheetData>
  <mergeCells count="3">
    <mergeCell ref="A1:I1"/>
    <mergeCell ref="A19:J19"/>
    <mergeCell ref="A20:H2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3" workbookViewId="0">
      <selection activeCell="I52" sqref="I52:I53"/>
    </sheetView>
  </sheetViews>
  <sheetFormatPr baseColWidth="10" defaultRowHeight="15" x14ac:dyDescent="0.25"/>
  <cols>
    <col min="1" max="1" width="9.42578125" customWidth="1"/>
    <col min="2" max="2" width="9.5703125" customWidth="1"/>
    <col min="3" max="3" width="35.28515625" customWidth="1"/>
    <col min="4" max="4" width="32.28515625" customWidth="1"/>
    <col min="5" max="5" width="24.85546875" customWidth="1"/>
    <col min="7" max="7" width="16.28515625" customWidth="1"/>
    <col min="8" max="8" width="19.140625" customWidth="1"/>
    <col min="9" max="9" width="19" customWidth="1"/>
    <col min="10" max="10" width="21.5703125" customWidth="1"/>
  </cols>
  <sheetData>
    <row r="1" spans="1:10" x14ac:dyDescent="0.25">
      <c r="A1" s="284" t="s">
        <v>30</v>
      </c>
      <c r="B1" s="284"/>
      <c r="C1" s="284"/>
      <c r="D1" s="284"/>
      <c r="E1" s="284"/>
      <c r="F1" s="284"/>
      <c r="G1" s="284"/>
      <c r="H1" s="284"/>
      <c r="I1" s="284"/>
      <c r="J1" s="52"/>
    </row>
    <row r="2" spans="1:10" ht="24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52"/>
    </row>
    <row r="3" spans="1:10" x14ac:dyDescent="0.25">
      <c r="A3">
        <v>639</v>
      </c>
      <c r="B3">
        <v>5</v>
      </c>
      <c r="C3" t="s">
        <v>599</v>
      </c>
      <c r="D3" t="s">
        <v>600</v>
      </c>
      <c r="E3" t="s">
        <v>593</v>
      </c>
      <c r="F3">
        <v>2000</v>
      </c>
      <c r="G3" t="s">
        <v>44</v>
      </c>
      <c r="H3" s="6">
        <v>3752.54</v>
      </c>
      <c r="I3" s="6"/>
      <c r="J3" s="52"/>
    </row>
    <row r="4" spans="1:10" x14ac:dyDescent="0.25">
      <c r="A4">
        <v>643</v>
      </c>
      <c r="B4">
        <v>5</v>
      </c>
      <c r="C4" t="s">
        <v>601</v>
      </c>
      <c r="D4" t="s">
        <v>602</v>
      </c>
      <c r="E4">
        <v>0</v>
      </c>
      <c r="F4" t="s">
        <v>603</v>
      </c>
      <c r="G4" t="s">
        <v>44</v>
      </c>
      <c r="H4" s="6">
        <v>2450</v>
      </c>
      <c r="I4" s="6"/>
      <c r="J4" s="52"/>
    </row>
    <row r="5" spans="1:10" x14ac:dyDescent="0.25">
      <c r="A5">
        <v>644</v>
      </c>
      <c r="B5">
        <v>5</v>
      </c>
      <c r="C5" t="s">
        <v>604</v>
      </c>
      <c r="D5" t="s">
        <v>602</v>
      </c>
      <c r="E5">
        <v>0</v>
      </c>
      <c r="F5" t="s">
        <v>605</v>
      </c>
      <c r="G5" t="s">
        <v>44</v>
      </c>
      <c r="H5" s="6">
        <v>4000</v>
      </c>
      <c r="I5" s="6"/>
      <c r="J5" s="52"/>
    </row>
    <row r="6" spans="1:10" x14ac:dyDescent="0.25">
      <c r="A6">
        <v>645</v>
      </c>
      <c r="B6">
        <v>5</v>
      </c>
      <c r="C6" t="s">
        <v>606</v>
      </c>
      <c r="D6" t="s">
        <v>607</v>
      </c>
      <c r="E6" t="s">
        <v>608</v>
      </c>
      <c r="F6">
        <v>1999</v>
      </c>
      <c r="G6" t="s">
        <v>44</v>
      </c>
      <c r="H6" s="6">
        <v>4150</v>
      </c>
      <c r="I6" s="6"/>
      <c r="J6" s="52"/>
    </row>
    <row r="7" spans="1:10" x14ac:dyDescent="0.25">
      <c r="A7">
        <v>649</v>
      </c>
      <c r="B7">
        <v>5</v>
      </c>
      <c r="C7" t="s">
        <v>609</v>
      </c>
      <c r="D7" t="s">
        <v>610</v>
      </c>
      <c r="E7" t="s">
        <v>611</v>
      </c>
      <c r="F7">
        <v>2005</v>
      </c>
      <c r="G7" t="s">
        <v>44</v>
      </c>
      <c r="H7" s="6">
        <v>1900</v>
      </c>
      <c r="I7" s="6"/>
      <c r="J7" s="52"/>
    </row>
    <row r="8" spans="1:10" x14ac:dyDescent="0.25">
      <c r="A8">
        <v>5</v>
      </c>
      <c r="B8">
        <f>SUM(B3:B7)</f>
        <v>25</v>
      </c>
      <c r="H8" s="7">
        <f>SUM(H3:H7)</f>
        <v>16252.54</v>
      </c>
      <c r="I8" s="7"/>
      <c r="J8" s="52"/>
    </row>
    <row r="9" spans="1:10" x14ac:dyDescent="0.25">
      <c r="A9" s="48" t="s">
        <v>1344</v>
      </c>
      <c r="B9" s="48" t="s">
        <v>1096</v>
      </c>
      <c r="I9" s="10"/>
      <c r="J9" s="49"/>
    </row>
    <row r="10" spans="1:10" ht="26.25" x14ac:dyDescent="0.4">
      <c r="A10" s="50">
        <f>+A8</f>
        <v>5</v>
      </c>
      <c r="B10" s="50">
        <f>+B8</f>
        <v>25</v>
      </c>
      <c r="C10" s="51" t="s">
        <v>1097</v>
      </c>
      <c r="D10" s="52"/>
      <c r="E10" s="52"/>
      <c r="F10" s="52"/>
      <c r="G10" s="52"/>
      <c r="H10" s="52"/>
      <c r="I10" s="49"/>
      <c r="J10" s="49"/>
    </row>
    <row r="12" spans="1:10" x14ac:dyDescent="0.25">
      <c r="A12" s="55" t="s">
        <v>1105</v>
      </c>
      <c r="B12" s="55" t="s">
        <v>2</v>
      </c>
      <c r="C12" s="55" t="s">
        <v>1101</v>
      </c>
      <c r="D12" s="55" t="s">
        <v>4</v>
      </c>
      <c r="E12" s="55" t="s">
        <v>5</v>
      </c>
      <c r="F12" s="55" t="s">
        <v>6</v>
      </c>
      <c r="G12" s="55" t="s">
        <v>1102</v>
      </c>
      <c r="H12" s="55" t="s">
        <v>9</v>
      </c>
      <c r="I12" s="58"/>
      <c r="J12" s="58"/>
    </row>
    <row r="13" spans="1:10" x14ac:dyDescent="0.25">
      <c r="J13" s="55"/>
    </row>
    <row r="14" spans="1:10" x14ac:dyDescent="0.25">
      <c r="A14">
        <v>0</v>
      </c>
      <c r="B14">
        <v>0</v>
      </c>
      <c r="J14" s="55"/>
    </row>
    <row r="15" spans="1:10" x14ac:dyDescent="0.25">
      <c r="J15" s="55"/>
    </row>
    <row r="16" spans="1:10" x14ac:dyDescent="0.25">
      <c r="A16" s="48" t="s">
        <v>1344</v>
      </c>
      <c r="B16" s="48" t="s">
        <v>1096</v>
      </c>
      <c r="H16" s="7"/>
      <c r="I16" s="10"/>
      <c r="J16" s="58"/>
    </row>
    <row r="17" spans="1:10" ht="26.25" x14ac:dyDescent="0.4">
      <c r="A17" s="50">
        <f>+A14</f>
        <v>0</v>
      </c>
      <c r="B17" s="50">
        <f>+B14</f>
        <v>0</v>
      </c>
      <c r="C17" s="59" t="s">
        <v>1098</v>
      </c>
      <c r="D17" s="55"/>
      <c r="E17" s="55"/>
      <c r="F17" s="55"/>
      <c r="G17" s="55"/>
      <c r="H17" s="55"/>
      <c r="I17" s="58"/>
      <c r="J17" s="58"/>
    </row>
    <row r="19" spans="1:10" x14ac:dyDescent="0.25">
      <c r="E19" s="48" t="s">
        <v>1344</v>
      </c>
      <c r="F19" s="48" t="s">
        <v>1096</v>
      </c>
    </row>
    <row r="20" spans="1:10" ht="26.25" x14ac:dyDescent="0.4">
      <c r="E20" s="50">
        <f>+A10+A17</f>
        <v>5</v>
      </c>
      <c r="F20" s="50">
        <f>+B10+B17</f>
        <v>25</v>
      </c>
      <c r="G20" s="68" t="s">
        <v>9</v>
      </c>
      <c r="H20" s="74">
        <f>+H8</f>
        <v>16252.54</v>
      </c>
    </row>
    <row r="22" spans="1:10" ht="27.75" x14ac:dyDescent="0.4">
      <c r="A22" s="275" t="s">
        <v>1104</v>
      </c>
      <c r="B22" s="275"/>
      <c r="C22" s="275"/>
      <c r="D22" s="275"/>
      <c r="E22" s="275"/>
      <c r="F22" s="275"/>
      <c r="G22" s="275"/>
      <c r="H22" s="275"/>
      <c r="I22" s="275"/>
      <c r="J22" s="275"/>
    </row>
    <row r="23" spans="1:10" ht="27.75" x14ac:dyDescent="0.4">
      <c r="A23" s="276" t="s">
        <v>30</v>
      </c>
      <c r="B23" s="276"/>
      <c r="C23" s="276"/>
      <c r="D23" s="276"/>
      <c r="E23" s="276"/>
      <c r="F23" s="276"/>
      <c r="G23" s="276"/>
      <c r="H23" s="276"/>
      <c r="I23" s="61"/>
      <c r="J23" s="61"/>
    </row>
    <row r="24" spans="1:10" x14ac:dyDescent="0.25">
      <c r="A24" s="65" t="s">
        <v>1100</v>
      </c>
      <c r="B24" s="65" t="s">
        <v>2</v>
      </c>
      <c r="C24" s="72" t="s">
        <v>1101</v>
      </c>
      <c r="D24" s="65" t="s">
        <v>4</v>
      </c>
      <c r="E24" s="65" t="s">
        <v>5</v>
      </c>
      <c r="F24" s="65" t="s">
        <v>6</v>
      </c>
      <c r="G24" s="65" t="s">
        <v>1102</v>
      </c>
      <c r="H24" s="65" t="s">
        <v>9</v>
      </c>
      <c r="I24" s="63"/>
      <c r="J24" s="63"/>
    </row>
    <row r="25" spans="1:10" x14ac:dyDescent="0.25">
      <c r="A25" t="s">
        <v>1395</v>
      </c>
      <c r="B25">
        <v>2</v>
      </c>
      <c r="C25" t="s">
        <v>1641</v>
      </c>
      <c r="G25" t="s">
        <v>44</v>
      </c>
      <c r="H25" s="6">
        <v>704</v>
      </c>
      <c r="I25" s="100">
        <f>+H25</f>
        <v>704</v>
      </c>
      <c r="J25" s="63"/>
    </row>
    <row r="26" spans="1:10" x14ac:dyDescent="0.25">
      <c r="A26" t="s">
        <v>1642</v>
      </c>
      <c r="B26">
        <v>3</v>
      </c>
      <c r="C26" t="s">
        <v>1643</v>
      </c>
      <c r="D26" t="s">
        <v>1644</v>
      </c>
      <c r="E26" t="s">
        <v>222</v>
      </c>
      <c r="G26" t="s">
        <v>44</v>
      </c>
      <c r="H26" s="6">
        <v>1479</v>
      </c>
      <c r="I26" s="100">
        <f>+H26</f>
        <v>1479</v>
      </c>
      <c r="J26" s="63"/>
    </row>
    <row r="27" spans="1:10" x14ac:dyDescent="0.25">
      <c r="A27" t="s">
        <v>1645</v>
      </c>
      <c r="B27">
        <v>1</v>
      </c>
      <c r="C27" t="s">
        <v>1646</v>
      </c>
      <c r="D27" t="s">
        <v>1647</v>
      </c>
      <c r="F27" t="s">
        <v>1658</v>
      </c>
      <c r="G27" t="s">
        <v>44</v>
      </c>
      <c r="H27" s="6">
        <v>574</v>
      </c>
      <c r="J27" s="63"/>
    </row>
    <row r="28" spans="1:10" x14ac:dyDescent="0.25">
      <c r="A28" t="s">
        <v>1645</v>
      </c>
      <c r="B28">
        <v>1</v>
      </c>
      <c r="C28" t="s">
        <v>1648</v>
      </c>
      <c r="D28" t="s">
        <v>1649</v>
      </c>
      <c r="F28" t="s">
        <v>1657</v>
      </c>
      <c r="G28" t="s">
        <v>44</v>
      </c>
      <c r="H28" s="6">
        <v>581</v>
      </c>
      <c r="J28" s="63"/>
    </row>
    <row r="29" spans="1:10" x14ac:dyDescent="0.25">
      <c r="A29" t="s">
        <v>1645</v>
      </c>
      <c r="B29">
        <v>2</v>
      </c>
      <c r="C29" t="s">
        <v>1650</v>
      </c>
      <c r="D29" t="s">
        <v>1651</v>
      </c>
      <c r="G29" t="s">
        <v>44</v>
      </c>
      <c r="H29" s="6">
        <v>667.8</v>
      </c>
      <c r="I29" s="100">
        <f>+H27+H28+H29</f>
        <v>1822.8</v>
      </c>
      <c r="J29" s="63"/>
    </row>
    <row r="30" spans="1:10" x14ac:dyDescent="0.25">
      <c r="A30" t="s">
        <v>1645</v>
      </c>
      <c r="B30">
        <v>1</v>
      </c>
      <c r="C30" t="s">
        <v>1652</v>
      </c>
      <c r="D30" t="s">
        <v>1653</v>
      </c>
      <c r="F30" t="s">
        <v>1390</v>
      </c>
      <c r="G30" t="s">
        <v>44</v>
      </c>
      <c r="H30" s="6">
        <v>655.20000000000005</v>
      </c>
      <c r="J30" s="63"/>
    </row>
    <row r="31" spans="1:10" x14ac:dyDescent="0.25">
      <c r="A31" t="s">
        <v>1645</v>
      </c>
      <c r="B31">
        <v>2</v>
      </c>
      <c r="C31" t="s">
        <v>1654</v>
      </c>
      <c r="D31" t="s">
        <v>1655</v>
      </c>
      <c r="F31" t="s">
        <v>1656</v>
      </c>
      <c r="G31" t="s">
        <v>44</v>
      </c>
      <c r="H31" s="6">
        <v>2765</v>
      </c>
      <c r="J31" s="63"/>
    </row>
    <row r="32" spans="1:10" x14ac:dyDescent="0.25">
      <c r="A32" t="s">
        <v>1645</v>
      </c>
      <c r="B32">
        <v>4</v>
      </c>
      <c r="C32" t="s">
        <v>1659</v>
      </c>
      <c r="D32" t="s">
        <v>1660</v>
      </c>
      <c r="F32" t="s">
        <v>1657</v>
      </c>
      <c r="G32" t="s">
        <v>44</v>
      </c>
      <c r="H32" s="6">
        <v>2430.4</v>
      </c>
      <c r="I32" s="100">
        <f>+H30+H31+H32</f>
        <v>5850.6</v>
      </c>
      <c r="J32" s="63"/>
    </row>
    <row r="33" spans="1:10" x14ac:dyDescent="0.25">
      <c r="A33" t="s">
        <v>1661</v>
      </c>
      <c r="B33">
        <v>1</v>
      </c>
      <c r="C33" t="s">
        <v>1662</v>
      </c>
      <c r="E33" t="s">
        <v>1663</v>
      </c>
      <c r="G33" t="s">
        <v>44</v>
      </c>
      <c r="H33" s="6">
        <v>1868.75</v>
      </c>
      <c r="I33" s="100">
        <f>+H33</f>
        <v>1868.75</v>
      </c>
      <c r="J33" s="63"/>
    </row>
    <row r="34" spans="1:10" x14ac:dyDescent="0.25">
      <c r="A34" t="s">
        <v>155</v>
      </c>
      <c r="B34">
        <v>4</v>
      </c>
      <c r="C34" t="s">
        <v>1664</v>
      </c>
      <c r="D34" t="s">
        <v>1665</v>
      </c>
      <c r="G34" t="s">
        <v>44</v>
      </c>
      <c r="H34" s="6">
        <v>1760</v>
      </c>
      <c r="J34" s="63"/>
    </row>
    <row r="35" spans="1:10" x14ac:dyDescent="0.25">
      <c r="A35" t="s">
        <v>155</v>
      </c>
      <c r="B35">
        <v>2</v>
      </c>
      <c r="C35" t="s">
        <v>1666</v>
      </c>
      <c r="D35" t="s">
        <v>1667</v>
      </c>
      <c r="G35" t="s">
        <v>44</v>
      </c>
      <c r="H35" s="6">
        <v>312</v>
      </c>
      <c r="J35" s="63"/>
    </row>
    <row r="36" spans="1:10" x14ac:dyDescent="0.25">
      <c r="A36" t="s">
        <v>155</v>
      </c>
      <c r="B36">
        <v>2</v>
      </c>
      <c r="C36" t="s">
        <v>1668</v>
      </c>
      <c r="D36" t="s">
        <v>1669</v>
      </c>
      <c r="G36" t="s">
        <v>44</v>
      </c>
      <c r="H36" s="6">
        <v>720</v>
      </c>
      <c r="J36" s="63"/>
    </row>
    <row r="37" spans="1:10" x14ac:dyDescent="0.25">
      <c r="A37" t="s">
        <v>155</v>
      </c>
      <c r="B37">
        <v>2</v>
      </c>
      <c r="C37" t="s">
        <v>1670</v>
      </c>
      <c r="D37" t="s">
        <v>1671</v>
      </c>
      <c r="G37" t="s">
        <v>44</v>
      </c>
      <c r="H37" s="6">
        <v>1168</v>
      </c>
      <c r="J37" s="63"/>
    </row>
    <row r="38" spans="1:10" x14ac:dyDescent="0.25">
      <c r="A38" t="s">
        <v>155</v>
      </c>
      <c r="B38">
        <v>2</v>
      </c>
      <c r="C38" t="s">
        <v>1473</v>
      </c>
      <c r="D38" t="s">
        <v>1420</v>
      </c>
      <c r="G38" t="s">
        <v>44</v>
      </c>
      <c r="H38" s="6">
        <v>920</v>
      </c>
      <c r="J38" s="63"/>
    </row>
    <row r="39" spans="1:10" x14ac:dyDescent="0.25">
      <c r="A39" t="s">
        <v>155</v>
      </c>
      <c r="B39">
        <v>3</v>
      </c>
      <c r="C39" t="s">
        <v>1672</v>
      </c>
      <c r="D39" t="s">
        <v>1673</v>
      </c>
      <c r="G39" t="s">
        <v>44</v>
      </c>
      <c r="H39" s="6">
        <v>924</v>
      </c>
      <c r="I39" s="100">
        <f>+H34+H35+H36+H37+H38+H39</f>
        <v>5804</v>
      </c>
      <c r="J39" s="63"/>
    </row>
    <row r="40" spans="1:10" x14ac:dyDescent="0.25">
      <c r="A40" t="s">
        <v>2761</v>
      </c>
      <c r="B40">
        <v>3</v>
      </c>
      <c r="C40" t="s">
        <v>2762</v>
      </c>
      <c r="H40" s="6">
        <v>900</v>
      </c>
      <c r="J40" s="63"/>
    </row>
    <row r="41" spans="1:10" x14ac:dyDescent="0.25">
      <c r="A41" t="s">
        <v>2761</v>
      </c>
      <c r="B41">
        <v>3</v>
      </c>
      <c r="C41" t="s">
        <v>2763</v>
      </c>
      <c r="H41" s="6">
        <v>360</v>
      </c>
      <c r="I41" s="100">
        <f>+H40+H41</f>
        <v>1260</v>
      </c>
      <c r="J41" s="63"/>
    </row>
    <row r="42" spans="1:10" x14ac:dyDescent="0.25">
      <c r="H42" s="6"/>
      <c r="J42" s="63"/>
    </row>
    <row r="43" spans="1:10" x14ac:dyDescent="0.25">
      <c r="A43">
        <v>15</v>
      </c>
      <c r="B43">
        <f>SUM(B25:B42)</f>
        <v>38</v>
      </c>
      <c r="H43" s="60">
        <f>SUM(H25:H42)</f>
        <v>18789.150000000001</v>
      </c>
      <c r="J43" s="63"/>
    </row>
    <row r="44" spans="1:10" x14ac:dyDescent="0.25">
      <c r="A44" s="62"/>
      <c r="B44" s="72"/>
      <c r="C44" s="63"/>
      <c r="D44" s="63"/>
      <c r="E44" s="63"/>
      <c r="F44" s="63"/>
      <c r="G44" s="63"/>
      <c r="H44" s="73"/>
      <c r="I44" s="63"/>
      <c r="J44" s="63"/>
    </row>
    <row r="45" spans="1:10" x14ac:dyDescent="0.25">
      <c r="A45" s="84"/>
      <c r="B45" s="56"/>
      <c r="H45" s="85"/>
    </row>
    <row r="47" spans="1:10" x14ac:dyDescent="0.25">
      <c r="A47" s="66"/>
      <c r="B47" s="66"/>
      <c r="C47" s="66"/>
      <c r="D47" s="66"/>
      <c r="E47" s="66"/>
      <c r="F47" s="66"/>
      <c r="G47" s="66"/>
      <c r="H47" s="66"/>
      <c r="I47" s="67"/>
      <c r="J47" s="67"/>
    </row>
    <row r="48" spans="1:10" x14ac:dyDescent="0.25">
      <c r="I48" s="10"/>
      <c r="J48" s="67"/>
    </row>
    <row r="49" spans="1:10" ht="21" x14ac:dyDescent="0.35">
      <c r="A49" s="48" t="s">
        <v>1344</v>
      </c>
      <c r="B49" s="48" t="s">
        <v>1096</v>
      </c>
      <c r="G49" s="68" t="s">
        <v>9</v>
      </c>
      <c r="H49" s="69">
        <f>+H43</f>
        <v>18789.150000000001</v>
      </c>
      <c r="I49" s="10"/>
      <c r="J49" s="67"/>
    </row>
    <row r="50" spans="1:10" ht="26.25" x14ac:dyDescent="0.4">
      <c r="A50" s="70">
        <f>+A43</f>
        <v>15</v>
      </c>
      <c r="B50" s="70">
        <f>+B43</f>
        <v>38</v>
      </c>
      <c r="C50" s="71" t="s">
        <v>1103</v>
      </c>
      <c r="D50" s="66"/>
      <c r="E50" s="66"/>
      <c r="F50" s="66"/>
      <c r="G50" s="66"/>
      <c r="H50" s="66"/>
      <c r="I50" s="67"/>
      <c r="J50" s="67"/>
    </row>
    <row r="51" spans="1:10" ht="15.75" thickBot="1" x14ac:dyDescent="0.3"/>
    <row r="52" spans="1:10" x14ac:dyDescent="0.25">
      <c r="E52" s="48" t="s">
        <v>1344</v>
      </c>
      <c r="F52" s="48" t="s">
        <v>1096</v>
      </c>
      <c r="I52" s="104" t="s">
        <v>1176</v>
      </c>
      <c r="J52" s="82"/>
    </row>
    <row r="53" spans="1:10" ht="27" thickBot="1" x14ac:dyDescent="0.45">
      <c r="E53" s="70">
        <f>+E20+A50</f>
        <v>20</v>
      </c>
      <c r="F53" s="70">
        <f>+F20+B50</f>
        <v>63</v>
      </c>
      <c r="G53" s="68" t="s">
        <v>1106</v>
      </c>
      <c r="H53" s="101">
        <f>+H20+H49</f>
        <v>35041.69</v>
      </c>
      <c r="I53" s="105">
        <v>40000</v>
      </c>
      <c r="J53" s="206"/>
    </row>
  </sheetData>
  <mergeCells count="3">
    <mergeCell ref="A1:I1"/>
    <mergeCell ref="A22:J22"/>
    <mergeCell ref="A23:H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I53" sqref="I53:I54"/>
    </sheetView>
  </sheetViews>
  <sheetFormatPr baseColWidth="10" defaultRowHeight="15" x14ac:dyDescent="0.25"/>
  <cols>
    <col min="1" max="1" width="8.7109375" customWidth="1"/>
    <col min="2" max="2" width="9.42578125" customWidth="1"/>
    <col min="3" max="3" width="34.140625" customWidth="1"/>
    <col min="4" max="4" width="28.140625" customWidth="1"/>
    <col min="5" max="5" width="21.140625" customWidth="1"/>
    <col min="7" max="7" width="16" customWidth="1"/>
    <col min="8" max="8" width="17" customWidth="1"/>
    <col min="9" max="9" width="19.5703125" customWidth="1"/>
    <col min="10" max="10" width="22.28515625" customWidth="1"/>
  </cols>
  <sheetData>
    <row r="1" spans="1:10" x14ac:dyDescent="0.25">
      <c r="A1" s="284" t="s">
        <v>31</v>
      </c>
      <c r="B1" s="284"/>
      <c r="C1" s="284"/>
      <c r="D1" s="284"/>
      <c r="E1" s="284"/>
      <c r="F1" s="284"/>
      <c r="G1" s="284"/>
      <c r="H1" s="284"/>
      <c r="I1" s="284"/>
      <c r="J1" s="52"/>
    </row>
    <row r="2" spans="1:10" ht="24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52"/>
    </row>
    <row r="3" spans="1:10" x14ac:dyDescent="0.25">
      <c r="A3">
        <v>654</v>
      </c>
      <c r="B3">
        <v>5</v>
      </c>
      <c r="C3" t="s">
        <v>612</v>
      </c>
      <c r="D3" t="s">
        <v>613</v>
      </c>
      <c r="E3" t="s">
        <v>614</v>
      </c>
      <c r="F3" t="s">
        <v>615</v>
      </c>
      <c r="G3" t="s">
        <v>44</v>
      </c>
      <c r="H3" s="6">
        <v>2090</v>
      </c>
      <c r="I3" s="6"/>
      <c r="J3" s="52"/>
    </row>
    <row r="4" spans="1:10" x14ac:dyDescent="0.25">
      <c r="A4">
        <v>655</v>
      </c>
      <c r="B4">
        <v>5</v>
      </c>
      <c r="C4" t="s">
        <v>616</v>
      </c>
      <c r="D4" t="s">
        <v>617</v>
      </c>
      <c r="E4" t="s">
        <v>618</v>
      </c>
      <c r="F4" t="s">
        <v>619</v>
      </c>
      <c r="G4" t="s">
        <v>44</v>
      </c>
      <c r="H4" s="6">
        <v>542.61</v>
      </c>
      <c r="I4" s="6"/>
      <c r="J4" s="52"/>
    </row>
    <row r="5" spans="1:10" x14ac:dyDescent="0.25">
      <c r="A5">
        <v>2</v>
      </c>
      <c r="B5">
        <f>SUM(B3:B4)</f>
        <v>10</v>
      </c>
      <c r="H5" s="7">
        <f>SUM(H3:H4)</f>
        <v>2632.61</v>
      </c>
      <c r="I5" s="7"/>
      <c r="J5" s="52"/>
    </row>
    <row r="6" spans="1:10" x14ac:dyDescent="0.25">
      <c r="J6" s="52"/>
    </row>
    <row r="7" spans="1:10" x14ac:dyDescent="0.25">
      <c r="A7" s="48" t="s">
        <v>1344</v>
      </c>
      <c r="B7" s="48" t="s">
        <v>1096</v>
      </c>
      <c r="I7" s="10"/>
      <c r="J7" s="49"/>
    </row>
    <row r="8" spans="1:10" ht="26.25" x14ac:dyDescent="0.4">
      <c r="A8" s="50">
        <f>+A5</f>
        <v>2</v>
      </c>
      <c r="B8" s="50">
        <f>+B5</f>
        <v>10</v>
      </c>
      <c r="C8" s="51" t="s">
        <v>1097</v>
      </c>
      <c r="D8" s="52"/>
      <c r="E8" s="52"/>
      <c r="F8" s="52"/>
      <c r="G8" s="52"/>
      <c r="H8" s="52"/>
      <c r="I8" s="49"/>
      <c r="J8" s="49"/>
    </row>
    <row r="10" spans="1:10" x14ac:dyDescent="0.25">
      <c r="A10" s="55" t="s">
        <v>1105</v>
      </c>
      <c r="B10" s="55" t="s">
        <v>2</v>
      </c>
      <c r="C10" s="55" t="s">
        <v>1101</v>
      </c>
      <c r="D10" s="55" t="s">
        <v>4</v>
      </c>
      <c r="E10" s="55" t="s">
        <v>5</v>
      </c>
      <c r="F10" s="55" t="s">
        <v>6</v>
      </c>
      <c r="G10" s="55" t="s">
        <v>1102</v>
      </c>
      <c r="H10" s="55" t="s">
        <v>9</v>
      </c>
      <c r="I10" s="58"/>
      <c r="J10" s="58"/>
    </row>
    <row r="11" spans="1:10" x14ac:dyDescent="0.25">
      <c r="J11" s="55"/>
    </row>
    <row r="12" spans="1:10" x14ac:dyDescent="0.25">
      <c r="A12">
        <v>0</v>
      </c>
      <c r="B12">
        <v>0</v>
      </c>
      <c r="J12" s="55"/>
    </row>
    <row r="13" spans="1:10" x14ac:dyDescent="0.25">
      <c r="J13" s="55"/>
    </row>
    <row r="14" spans="1:10" x14ac:dyDescent="0.25">
      <c r="A14" s="48" t="s">
        <v>1344</v>
      </c>
      <c r="B14" s="48" t="s">
        <v>1096</v>
      </c>
      <c r="H14" s="7"/>
      <c r="I14" s="10"/>
      <c r="J14" s="58"/>
    </row>
    <row r="15" spans="1:10" ht="26.25" x14ac:dyDescent="0.4">
      <c r="A15" s="50">
        <f>+A12</f>
        <v>0</v>
      </c>
      <c r="B15" s="50">
        <f>+B12</f>
        <v>0</v>
      </c>
      <c r="C15" s="59" t="s">
        <v>1098</v>
      </c>
      <c r="D15" s="55"/>
      <c r="E15" s="55"/>
      <c r="F15" s="55"/>
      <c r="G15" s="55"/>
      <c r="H15" s="55"/>
      <c r="I15" s="58"/>
    </row>
    <row r="17" spans="1:10" x14ac:dyDescent="0.25">
      <c r="E17" s="48" t="s">
        <v>1344</v>
      </c>
      <c r="F17" s="48" t="s">
        <v>1096</v>
      </c>
      <c r="J17" s="58"/>
    </row>
    <row r="18" spans="1:10" ht="26.25" x14ac:dyDescent="0.4">
      <c r="E18" s="50">
        <f>+A8+A15</f>
        <v>2</v>
      </c>
      <c r="F18" s="50">
        <f>+B8+B15</f>
        <v>10</v>
      </c>
      <c r="G18" s="68" t="s">
        <v>9</v>
      </c>
      <c r="H18" s="74">
        <f>+H5</f>
        <v>2632.61</v>
      </c>
    </row>
    <row r="20" spans="1:10" ht="27.75" x14ac:dyDescent="0.4">
      <c r="A20" s="275" t="s">
        <v>1104</v>
      </c>
      <c r="B20" s="275"/>
      <c r="C20" s="275"/>
      <c r="D20" s="275"/>
      <c r="E20" s="275"/>
      <c r="F20" s="275"/>
      <c r="G20" s="275"/>
      <c r="H20" s="275"/>
      <c r="I20" s="275"/>
      <c r="J20" s="275"/>
    </row>
    <row r="21" spans="1:10" ht="27.75" x14ac:dyDescent="0.4">
      <c r="A21" s="276" t="s">
        <v>31</v>
      </c>
      <c r="B21" s="276"/>
      <c r="C21" s="276"/>
      <c r="D21" s="276"/>
      <c r="E21" s="276"/>
      <c r="F21" s="276"/>
      <c r="G21" s="276"/>
      <c r="H21" s="276"/>
      <c r="I21" s="61"/>
      <c r="J21" s="61"/>
    </row>
    <row r="22" spans="1:10" x14ac:dyDescent="0.25">
      <c r="A22" s="65" t="s">
        <v>1100</v>
      </c>
      <c r="B22" s="65" t="s">
        <v>2</v>
      </c>
      <c r="C22" s="72" t="s">
        <v>1101</v>
      </c>
      <c r="D22" s="65" t="s">
        <v>4</v>
      </c>
      <c r="E22" s="65" t="s">
        <v>5</v>
      </c>
      <c r="F22" s="65" t="s">
        <v>6</v>
      </c>
      <c r="G22" s="65" t="s">
        <v>1102</v>
      </c>
      <c r="H22" s="65" t="s">
        <v>9</v>
      </c>
      <c r="I22" s="63"/>
      <c r="J22" s="63"/>
    </row>
    <row r="23" spans="1:10" x14ac:dyDescent="0.25">
      <c r="A23" t="s">
        <v>1397</v>
      </c>
      <c r="B23">
        <v>2</v>
      </c>
      <c r="C23" t="s">
        <v>1398</v>
      </c>
      <c r="D23" t="s">
        <v>1385</v>
      </c>
      <c r="G23" t="s">
        <v>44</v>
      </c>
      <c r="H23" s="6">
        <v>604.79999999999995</v>
      </c>
      <c r="J23" s="63"/>
    </row>
    <row r="24" spans="1:10" x14ac:dyDescent="0.25">
      <c r="A24" t="s">
        <v>1397</v>
      </c>
      <c r="B24">
        <v>3</v>
      </c>
      <c r="C24" t="s">
        <v>1399</v>
      </c>
      <c r="D24" t="s">
        <v>1384</v>
      </c>
      <c r="G24" t="s">
        <v>44</v>
      </c>
      <c r="H24" s="6">
        <v>955.2</v>
      </c>
      <c r="J24" s="63"/>
    </row>
    <row r="25" spans="1:10" x14ac:dyDescent="0.25">
      <c r="A25" t="s">
        <v>1397</v>
      </c>
      <c r="B25">
        <v>3</v>
      </c>
      <c r="C25" t="s">
        <v>1386</v>
      </c>
      <c r="D25" t="s">
        <v>1387</v>
      </c>
      <c r="G25" t="s">
        <v>44</v>
      </c>
      <c r="H25" s="6">
        <v>595.20000000000005</v>
      </c>
      <c r="J25" s="63"/>
    </row>
    <row r="26" spans="1:10" x14ac:dyDescent="0.25">
      <c r="A26" t="s">
        <v>1397</v>
      </c>
      <c r="B26">
        <v>4</v>
      </c>
      <c r="C26" t="s">
        <v>1388</v>
      </c>
      <c r="D26" t="s">
        <v>1389</v>
      </c>
      <c r="G26" t="s">
        <v>44</v>
      </c>
      <c r="H26" s="6">
        <v>1433.6</v>
      </c>
      <c r="I26" s="100">
        <f>+H23+H24+H25+H26</f>
        <v>3588.7999999999997</v>
      </c>
      <c r="J26" s="63"/>
    </row>
    <row r="27" spans="1:10" x14ac:dyDescent="0.25">
      <c r="A27" t="s">
        <v>1400</v>
      </c>
      <c r="B27">
        <v>5</v>
      </c>
      <c r="C27" t="s">
        <v>1401</v>
      </c>
      <c r="F27" t="s">
        <v>1390</v>
      </c>
      <c r="G27" t="s">
        <v>44</v>
      </c>
      <c r="H27" s="6">
        <v>880</v>
      </c>
      <c r="J27" s="63"/>
    </row>
    <row r="28" spans="1:10" x14ac:dyDescent="0.25">
      <c r="A28" t="s">
        <v>1400</v>
      </c>
      <c r="B28">
        <v>5</v>
      </c>
      <c r="C28" t="s">
        <v>1402</v>
      </c>
      <c r="G28" t="s">
        <v>44</v>
      </c>
      <c r="H28" s="6">
        <v>960</v>
      </c>
      <c r="J28" s="63"/>
    </row>
    <row r="29" spans="1:10" x14ac:dyDescent="0.25">
      <c r="A29" t="s">
        <v>1400</v>
      </c>
      <c r="B29">
        <v>3</v>
      </c>
      <c r="C29" t="s">
        <v>1403</v>
      </c>
      <c r="G29" t="s">
        <v>44</v>
      </c>
      <c r="H29" s="6">
        <v>528</v>
      </c>
      <c r="J29" s="63"/>
    </row>
    <row r="30" spans="1:10" x14ac:dyDescent="0.25">
      <c r="A30" t="s">
        <v>1400</v>
      </c>
      <c r="B30">
        <v>3</v>
      </c>
      <c r="C30" t="s">
        <v>1391</v>
      </c>
      <c r="G30" t="s">
        <v>44</v>
      </c>
      <c r="H30" s="6">
        <v>957.6</v>
      </c>
      <c r="J30" s="63"/>
    </row>
    <row r="31" spans="1:10" x14ac:dyDescent="0.25">
      <c r="A31" t="s">
        <v>1400</v>
      </c>
      <c r="B31">
        <v>3</v>
      </c>
      <c r="C31" t="s">
        <v>1392</v>
      </c>
      <c r="G31" t="s">
        <v>44</v>
      </c>
      <c r="H31" s="6">
        <v>1416</v>
      </c>
      <c r="J31" s="63"/>
    </row>
    <row r="32" spans="1:10" x14ac:dyDescent="0.25">
      <c r="A32" t="s">
        <v>1400</v>
      </c>
      <c r="B32">
        <v>3</v>
      </c>
      <c r="C32" t="s">
        <v>1404</v>
      </c>
      <c r="F32" t="s">
        <v>1393</v>
      </c>
      <c r="G32" t="s">
        <v>44</v>
      </c>
      <c r="H32" s="6">
        <v>1848</v>
      </c>
      <c r="J32" s="63"/>
    </row>
    <row r="33" spans="1:10" x14ac:dyDescent="0.25">
      <c r="A33" t="s">
        <v>1400</v>
      </c>
      <c r="B33">
        <v>3</v>
      </c>
      <c r="C33" t="s">
        <v>1405</v>
      </c>
      <c r="G33" t="s">
        <v>44</v>
      </c>
      <c r="H33" s="6">
        <v>948</v>
      </c>
      <c r="J33" s="63"/>
    </row>
    <row r="34" spans="1:10" x14ac:dyDescent="0.25">
      <c r="A34" t="s">
        <v>1400</v>
      </c>
      <c r="B34">
        <v>3</v>
      </c>
      <c r="C34" t="s">
        <v>1394</v>
      </c>
      <c r="G34" t="s">
        <v>44</v>
      </c>
      <c r="H34" s="6">
        <v>840</v>
      </c>
      <c r="I34" s="100">
        <f>+H27+H28+H29+H30+H31+H32+H33+H34</f>
        <v>8377.6</v>
      </c>
      <c r="J34" s="63"/>
    </row>
    <row r="35" spans="1:10" x14ac:dyDescent="0.25">
      <c r="A35" t="s">
        <v>1395</v>
      </c>
      <c r="B35">
        <v>3</v>
      </c>
      <c r="C35" t="s">
        <v>1406</v>
      </c>
      <c r="G35" t="s">
        <v>44</v>
      </c>
      <c r="H35" s="6">
        <v>720</v>
      </c>
      <c r="J35" s="63"/>
    </row>
    <row r="36" spans="1:10" x14ac:dyDescent="0.25">
      <c r="A36" t="s">
        <v>1395</v>
      </c>
      <c r="B36">
        <v>3</v>
      </c>
      <c r="C36" t="s">
        <v>1407</v>
      </c>
      <c r="D36" t="s">
        <v>1396</v>
      </c>
      <c r="G36" t="s">
        <v>44</v>
      </c>
      <c r="H36" s="6">
        <v>768</v>
      </c>
      <c r="J36" s="63"/>
    </row>
    <row r="37" spans="1:10" x14ac:dyDescent="0.25">
      <c r="A37" t="s">
        <v>1395</v>
      </c>
      <c r="B37">
        <v>3</v>
      </c>
      <c r="C37" t="s">
        <v>1408</v>
      </c>
      <c r="G37" t="s">
        <v>44</v>
      </c>
      <c r="H37" s="6">
        <v>768</v>
      </c>
      <c r="J37" s="63"/>
    </row>
    <row r="38" spans="1:10" x14ac:dyDescent="0.25">
      <c r="A38" t="s">
        <v>1395</v>
      </c>
      <c r="B38">
        <v>2</v>
      </c>
      <c r="C38" t="s">
        <v>1409</v>
      </c>
      <c r="G38" t="s">
        <v>44</v>
      </c>
      <c r="H38" s="6">
        <v>736</v>
      </c>
      <c r="J38" s="63"/>
    </row>
    <row r="39" spans="1:10" x14ac:dyDescent="0.25">
      <c r="A39" t="s">
        <v>1395</v>
      </c>
      <c r="B39">
        <v>1</v>
      </c>
      <c r="C39" t="s">
        <v>1410</v>
      </c>
      <c r="G39" t="s">
        <v>44</v>
      </c>
      <c r="H39" s="6">
        <v>368</v>
      </c>
      <c r="J39" s="63"/>
    </row>
    <row r="40" spans="1:10" x14ac:dyDescent="0.25">
      <c r="A40" t="s">
        <v>1395</v>
      </c>
      <c r="B40">
        <v>2</v>
      </c>
      <c r="C40" t="s">
        <v>1411</v>
      </c>
      <c r="G40" t="s">
        <v>44</v>
      </c>
      <c r="H40" s="6">
        <v>736</v>
      </c>
      <c r="J40" s="63"/>
    </row>
    <row r="41" spans="1:10" x14ac:dyDescent="0.25">
      <c r="A41" t="s">
        <v>1395</v>
      </c>
      <c r="B41">
        <v>2</v>
      </c>
      <c r="C41" t="s">
        <v>1412</v>
      </c>
      <c r="G41" t="s">
        <v>44</v>
      </c>
      <c r="H41" s="6">
        <v>736</v>
      </c>
      <c r="J41" s="63"/>
    </row>
    <row r="42" spans="1:10" x14ac:dyDescent="0.25">
      <c r="A42" t="s">
        <v>1395</v>
      </c>
      <c r="B42">
        <v>3</v>
      </c>
      <c r="C42" t="s">
        <v>1413</v>
      </c>
      <c r="G42" t="s">
        <v>44</v>
      </c>
      <c r="H42" s="6">
        <v>1200</v>
      </c>
      <c r="J42" s="63"/>
    </row>
    <row r="43" spans="1:10" x14ac:dyDescent="0.25">
      <c r="A43" t="s">
        <v>1395</v>
      </c>
      <c r="B43">
        <v>2</v>
      </c>
      <c r="C43" t="s">
        <v>1414</v>
      </c>
      <c r="G43" t="s">
        <v>44</v>
      </c>
      <c r="H43" s="6">
        <v>800</v>
      </c>
      <c r="I43" s="100">
        <f>+H35+H36+H37+H38+H39+H40+H41+H42+H43</f>
        <v>6832</v>
      </c>
      <c r="J43" s="63"/>
    </row>
    <row r="44" spans="1:10" x14ac:dyDescent="0.25">
      <c r="A44">
        <v>21</v>
      </c>
      <c r="B44">
        <f>SUM(B23:B43)</f>
        <v>61</v>
      </c>
      <c r="H44" s="60">
        <f>SUM(H23:H43)</f>
        <v>18798.400000000001</v>
      </c>
      <c r="J44" s="63"/>
    </row>
    <row r="45" spans="1:10" x14ac:dyDescent="0.25">
      <c r="A45" s="62"/>
      <c r="B45" s="72"/>
      <c r="C45" s="63"/>
      <c r="D45" s="63"/>
      <c r="E45" s="63"/>
      <c r="F45" s="63"/>
      <c r="G45" s="63"/>
      <c r="H45" s="73"/>
      <c r="I45" s="63"/>
      <c r="J45" s="63"/>
    </row>
    <row r="46" spans="1:10" x14ac:dyDescent="0.25">
      <c r="A46" s="84"/>
      <c r="B46" s="56"/>
      <c r="H46" s="85"/>
    </row>
    <row r="48" spans="1:10" x14ac:dyDescent="0.25">
      <c r="A48" s="66"/>
      <c r="B48" s="66"/>
      <c r="C48" s="66"/>
      <c r="D48" s="66"/>
      <c r="E48" s="66"/>
      <c r="F48" s="66"/>
      <c r="G48" s="66"/>
      <c r="H48" s="66"/>
      <c r="I48" s="67"/>
      <c r="J48" s="67"/>
    </row>
    <row r="49" spans="1:10" x14ac:dyDescent="0.25">
      <c r="I49" s="10"/>
      <c r="J49" s="67"/>
    </row>
    <row r="50" spans="1:10" ht="21" x14ac:dyDescent="0.35">
      <c r="A50" s="48" t="s">
        <v>1344</v>
      </c>
      <c r="B50" s="48" t="s">
        <v>1096</v>
      </c>
      <c r="G50" s="68" t="s">
        <v>9</v>
      </c>
      <c r="H50" s="69">
        <f>+H44</f>
        <v>18798.400000000001</v>
      </c>
      <c r="I50" s="10"/>
      <c r="J50" s="67"/>
    </row>
    <row r="51" spans="1:10" ht="26.25" x14ac:dyDescent="0.4">
      <c r="A51" s="70">
        <f>+A44</f>
        <v>21</v>
      </c>
      <c r="B51" s="70">
        <f>+B44</f>
        <v>61</v>
      </c>
      <c r="C51" s="71" t="s">
        <v>1103</v>
      </c>
      <c r="D51" s="66"/>
      <c r="E51" s="66"/>
      <c r="F51" s="66"/>
      <c r="G51" s="66"/>
      <c r="H51" s="66"/>
      <c r="I51" s="67"/>
      <c r="J51" s="67"/>
    </row>
    <row r="52" spans="1:10" ht="15.75" thickBot="1" x14ac:dyDescent="0.3"/>
    <row r="53" spans="1:10" x14ac:dyDescent="0.25">
      <c r="E53" s="48" t="s">
        <v>1344</v>
      </c>
      <c r="F53" s="48" t="s">
        <v>1096</v>
      </c>
      <c r="I53" s="104" t="s">
        <v>1176</v>
      </c>
      <c r="J53" s="82"/>
    </row>
    <row r="54" spans="1:10" ht="27" thickBot="1" x14ac:dyDescent="0.45">
      <c r="E54" s="70">
        <f>+E18+A51</f>
        <v>23</v>
      </c>
      <c r="F54" s="70">
        <f>+F18+B51</f>
        <v>71</v>
      </c>
      <c r="G54" s="68" t="s">
        <v>1106</v>
      </c>
      <c r="H54" s="101">
        <f>+H18+H50</f>
        <v>21431.010000000002</v>
      </c>
      <c r="I54" s="105">
        <v>40000</v>
      </c>
      <c r="J54" s="206"/>
    </row>
  </sheetData>
  <mergeCells count="3">
    <mergeCell ref="A1:I1"/>
    <mergeCell ref="A20:J20"/>
    <mergeCell ref="A21:H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G88" sqref="G88"/>
    </sheetView>
  </sheetViews>
  <sheetFormatPr baseColWidth="10" defaultRowHeight="15" x14ac:dyDescent="0.25"/>
  <cols>
    <col min="1" max="1" width="10.5703125" customWidth="1"/>
    <col min="2" max="2" width="12.42578125" customWidth="1"/>
    <col min="3" max="3" width="49.85546875" customWidth="1"/>
    <col min="4" max="4" width="23.85546875" customWidth="1"/>
    <col min="7" max="7" width="17.42578125" customWidth="1"/>
    <col min="8" max="8" width="17.28515625" bestFit="1" customWidth="1"/>
    <col min="9" max="9" width="18.28515625" customWidth="1"/>
    <col min="10" max="10" width="20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11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0" x14ac:dyDescent="0.25">
      <c r="A3" s="80" t="s">
        <v>1</v>
      </c>
      <c r="B3" s="76" t="s">
        <v>2</v>
      </c>
      <c r="C3" s="77" t="s">
        <v>3</v>
      </c>
      <c r="D3" s="77" t="s">
        <v>4</v>
      </c>
      <c r="E3" s="77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52"/>
    </row>
    <row r="4" spans="1:10" x14ac:dyDescent="0.25">
      <c r="A4" s="15">
        <v>111</v>
      </c>
      <c r="B4" s="15" t="s">
        <v>841</v>
      </c>
      <c r="C4" s="16" t="s">
        <v>842</v>
      </c>
      <c r="D4" s="16" t="s">
        <v>843</v>
      </c>
      <c r="E4" s="16" t="s">
        <v>844</v>
      </c>
      <c r="F4" s="15" t="s">
        <v>845</v>
      </c>
      <c r="G4" s="15" t="s">
        <v>846</v>
      </c>
      <c r="H4" s="21">
        <v>382</v>
      </c>
      <c r="I4" s="21">
        <v>1528</v>
      </c>
      <c r="J4" s="52"/>
    </row>
    <row r="5" spans="1:10" x14ac:dyDescent="0.25">
      <c r="A5" s="15">
        <v>112</v>
      </c>
      <c r="B5" s="15">
        <v>4</v>
      </c>
      <c r="C5" s="16" t="s">
        <v>847</v>
      </c>
      <c r="D5" s="16" t="s">
        <v>848</v>
      </c>
      <c r="E5" s="16" t="s">
        <v>62</v>
      </c>
      <c r="F5" s="15" t="s">
        <v>849</v>
      </c>
      <c r="G5" s="15" t="s">
        <v>846</v>
      </c>
      <c r="H5" s="21">
        <v>2024.74</v>
      </c>
      <c r="I5" s="21">
        <v>8098.96</v>
      </c>
      <c r="J5" s="52"/>
    </row>
    <row r="6" spans="1:10" x14ac:dyDescent="0.25">
      <c r="A6" s="15">
        <v>113</v>
      </c>
      <c r="B6" s="15">
        <v>5</v>
      </c>
      <c r="C6" s="16" t="s">
        <v>850</v>
      </c>
      <c r="D6" s="16" t="s">
        <v>851</v>
      </c>
      <c r="E6" s="16" t="s">
        <v>852</v>
      </c>
      <c r="F6" s="15" t="s">
        <v>853</v>
      </c>
      <c r="G6" s="15"/>
      <c r="H6" s="21">
        <v>395</v>
      </c>
      <c r="I6" s="21">
        <v>1975</v>
      </c>
      <c r="J6" s="52"/>
    </row>
    <row r="7" spans="1:10" x14ac:dyDescent="0.25">
      <c r="A7" s="15">
        <v>114</v>
      </c>
      <c r="B7" s="15">
        <v>4</v>
      </c>
      <c r="C7" s="16" t="s">
        <v>854</v>
      </c>
      <c r="D7" s="16" t="s">
        <v>855</v>
      </c>
      <c r="E7" s="16" t="s">
        <v>856</v>
      </c>
      <c r="F7" s="15" t="s">
        <v>853</v>
      </c>
      <c r="G7" s="15" t="s">
        <v>857</v>
      </c>
      <c r="H7" s="21">
        <v>587</v>
      </c>
      <c r="I7" s="21">
        <v>2348</v>
      </c>
      <c r="J7" s="52"/>
    </row>
    <row r="8" spans="1:10" x14ac:dyDescent="0.25">
      <c r="A8" s="15">
        <v>115</v>
      </c>
      <c r="B8" s="15">
        <v>4</v>
      </c>
      <c r="C8" s="16" t="s">
        <v>858</v>
      </c>
      <c r="D8" s="16" t="s">
        <v>859</v>
      </c>
      <c r="E8" s="16" t="s">
        <v>860</v>
      </c>
      <c r="F8" s="15" t="s">
        <v>861</v>
      </c>
      <c r="G8" s="15" t="s">
        <v>857</v>
      </c>
      <c r="H8" s="21">
        <v>340</v>
      </c>
      <c r="I8" s="21">
        <v>1360</v>
      </c>
      <c r="J8" s="52"/>
    </row>
    <row r="9" spans="1:10" x14ac:dyDescent="0.25">
      <c r="A9" s="15">
        <v>116</v>
      </c>
      <c r="B9" s="15">
        <v>5</v>
      </c>
      <c r="C9" s="16" t="s">
        <v>862</v>
      </c>
      <c r="D9" s="16" t="s">
        <v>863</v>
      </c>
      <c r="E9" s="16" t="s">
        <v>864</v>
      </c>
      <c r="F9" s="15" t="s">
        <v>865</v>
      </c>
      <c r="G9" s="15" t="s">
        <v>857</v>
      </c>
      <c r="H9" s="21">
        <v>400</v>
      </c>
      <c r="I9" s="21">
        <v>2000</v>
      </c>
      <c r="J9" s="52"/>
    </row>
    <row r="10" spans="1:10" x14ac:dyDescent="0.25">
      <c r="A10" s="15">
        <v>117</v>
      </c>
      <c r="B10" s="15">
        <v>4</v>
      </c>
      <c r="C10" s="16" t="s">
        <v>866</v>
      </c>
      <c r="D10" s="16" t="s">
        <v>867</v>
      </c>
      <c r="E10" s="16" t="s">
        <v>868</v>
      </c>
      <c r="F10" s="15" t="s">
        <v>869</v>
      </c>
      <c r="G10" s="15" t="s">
        <v>846</v>
      </c>
      <c r="H10" s="21">
        <v>330</v>
      </c>
      <c r="I10" s="21">
        <v>1320</v>
      </c>
      <c r="J10" s="52"/>
    </row>
    <row r="11" spans="1:10" x14ac:dyDescent="0.25">
      <c r="A11" s="15">
        <v>118</v>
      </c>
      <c r="B11" s="15">
        <v>3</v>
      </c>
      <c r="C11" s="16" t="s">
        <v>870</v>
      </c>
      <c r="D11" s="30" t="s">
        <v>871</v>
      </c>
      <c r="E11" s="30" t="s">
        <v>872</v>
      </c>
      <c r="F11" s="38" t="s">
        <v>865</v>
      </c>
      <c r="G11" s="15" t="s">
        <v>846</v>
      </c>
      <c r="H11" s="21">
        <v>960</v>
      </c>
      <c r="I11" s="21">
        <v>2880</v>
      </c>
      <c r="J11" s="52"/>
    </row>
    <row r="12" spans="1:10" x14ac:dyDescent="0.25">
      <c r="A12" s="82">
        <v>8</v>
      </c>
      <c r="B12" s="83">
        <f>SUM(B5:B11)</f>
        <v>29</v>
      </c>
      <c r="I12" s="60">
        <f>SUM(I4:I11)</f>
        <v>21509.96</v>
      </c>
      <c r="J12" s="52"/>
    </row>
    <row r="13" spans="1:10" x14ac:dyDescent="0.25">
      <c r="J13" s="52"/>
    </row>
    <row r="14" spans="1:10" x14ac:dyDescent="0.25">
      <c r="A14" s="48" t="s">
        <v>1344</v>
      </c>
      <c r="B14" s="48" t="s">
        <v>1096</v>
      </c>
      <c r="I14" s="10"/>
      <c r="J14" s="49"/>
    </row>
    <row r="15" spans="1:10" ht="26.25" x14ac:dyDescent="0.4">
      <c r="A15" s="50">
        <f>+A12</f>
        <v>8</v>
      </c>
      <c r="B15" s="50">
        <f>+B12</f>
        <v>29</v>
      </c>
      <c r="C15" s="51" t="s">
        <v>1108</v>
      </c>
      <c r="D15" s="52"/>
      <c r="E15" s="52"/>
      <c r="F15" s="52"/>
      <c r="G15" s="52"/>
      <c r="H15" s="52"/>
      <c r="I15" s="49"/>
      <c r="J15" s="49"/>
    </row>
    <row r="18" spans="1:10" x14ac:dyDescent="0.25">
      <c r="A18" s="55" t="s">
        <v>1105</v>
      </c>
      <c r="B18" s="55" t="s">
        <v>2</v>
      </c>
      <c r="C18" s="55" t="s">
        <v>1101</v>
      </c>
      <c r="D18" s="55" t="s">
        <v>4</v>
      </c>
      <c r="E18" s="55" t="s">
        <v>5</v>
      </c>
      <c r="F18" s="55" t="s">
        <v>6</v>
      </c>
      <c r="G18" s="55" t="s">
        <v>1102</v>
      </c>
      <c r="H18" s="55" t="s">
        <v>9</v>
      </c>
      <c r="I18" s="58"/>
      <c r="J18" s="58"/>
    </row>
    <row r="19" spans="1:10" x14ac:dyDescent="0.25">
      <c r="I19" s="10"/>
      <c r="J19" s="58"/>
    </row>
    <row r="20" spans="1:10" x14ac:dyDescent="0.25">
      <c r="A20" s="48" t="s">
        <v>1344</v>
      </c>
      <c r="B20" s="48" t="s">
        <v>1096</v>
      </c>
      <c r="H20" s="7">
        <v>0</v>
      </c>
      <c r="I20" s="10"/>
      <c r="J20" s="58"/>
    </row>
    <row r="21" spans="1:10" ht="26.25" x14ac:dyDescent="0.4">
      <c r="A21" s="50">
        <v>0</v>
      </c>
      <c r="B21" s="50">
        <v>0</v>
      </c>
      <c r="C21" s="59" t="s">
        <v>1098</v>
      </c>
      <c r="D21" s="55"/>
      <c r="E21" s="55"/>
      <c r="F21" s="55"/>
      <c r="G21" s="55"/>
      <c r="H21" s="55"/>
      <c r="I21" s="58"/>
      <c r="J21" s="58"/>
    </row>
    <row r="23" spans="1:10" x14ac:dyDescent="0.25">
      <c r="E23" s="48" t="s">
        <v>1344</v>
      </c>
      <c r="F23" s="48" t="s">
        <v>1096</v>
      </c>
    </row>
    <row r="24" spans="1:10" ht="26.25" x14ac:dyDescent="0.4">
      <c r="E24" s="50">
        <f>+A15+A21</f>
        <v>8</v>
      </c>
      <c r="F24" s="50">
        <f>+B15+B21</f>
        <v>29</v>
      </c>
      <c r="G24" s="68" t="s">
        <v>9</v>
      </c>
      <c r="H24" s="74">
        <f>+I12+H20</f>
        <v>21509.96</v>
      </c>
    </row>
    <row r="26" spans="1:10" ht="27.75" x14ac:dyDescent="0.4">
      <c r="A26" s="275" t="s">
        <v>1104</v>
      </c>
      <c r="B26" s="275"/>
      <c r="C26" s="275"/>
      <c r="D26" s="275"/>
      <c r="E26" s="275"/>
      <c r="F26" s="275"/>
      <c r="G26" s="275"/>
      <c r="H26" s="275"/>
      <c r="I26" s="275"/>
      <c r="J26" s="275"/>
    </row>
    <row r="27" spans="1:10" ht="27.75" x14ac:dyDescent="0.4">
      <c r="A27" s="276" t="s">
        <v>11</v>
      </c>
      <c r="B27" s="276"/>
      <c r="C27" s="276"/>
      <c r="D27" s="276"/>
      <c r="E27" s="276"/>
      <c r="F27" s="276"/>
      <c r="G27" s="276"/>
      <c r="H27" s="276"/>
      <c r="I27" s="61"/>
      <c r="J27" s="61"/>
    </row>
    <row r="28" spans="1:10" x14ac:dyDescent="0.25">
      <c r="A28" s="65" t="s">
        <v>1100</v>
      </c>
      <c r="B28" s="65" t="s">
        <v>2</v>
      </c>
      <c r="C28" s="72" t="s">
        <v>1101</v>
      </c>
      <c r="D28" s="65" t="s">
        <v>4</v>
      </c>
      <c r="E28" s="65" t="s">
        <v>5</v>
      </c>
      <c r="F28" s="65" t="s">
        <v>6</v>
      </c>
      <c r="G28" s="65" t="s">
        <v>1102</v>
      </c>
      <c r="H28" s="65" t="s">
        <v>9</v>
      </c>
      <c r="I28" s="63"/>
      <c r="J28" s="63"/>
    </row>
    <row r="29" spans="1:10" x14ac:dyDescent="0.25">
      <c r="A29" t="s">
        <v>1150</v>
      </c>
      <c r="B29" s="56">
        <v>3</v>
      </c>
      <c r="C29" t="s">
        <v>1155</v>
      </c>
      <c r="D29" t="s">
        <v>1156</v>
      </c>
      <c r="E29" t="s">
        <v>1157</v>
      </c>
      <c r="G29" t="s">
        <v>37</v>
      </c>
      <c r="H29" s="6">
        <v>1200</v>
      </c>
      <c r="I29" s="100">
        <f>+H29</f>
        <v>1200</v>
      </c>
      <c r="J29" s="63"/>
    </row>
    <row r="30" spans="1:10" x14ac:dyDescent="0.25">
      <c r="A30" t="s">
        <v>1371</v>
      </c>
      <c r="B30" s="56">
        <v>5</v>
      </c>
      <c r="C30" t="s">
        <v>1627</v>
      </c>
      <c r="D30" t="s">
        <v>1628</v>
      </c>
      <c r="G30" t="s">
        <v>44</v>
      </c>
      <c r="H30" s="6">
        <v>2082.5</v>
      </c>
      <c r="J30" s="63"/>
    </row>
    <row r="31" spans="1:10" x14ac:dyDescent="0.25">
      <c r="A31" t="s">
        <v>1371</v>
      </c>
      <c r="B31" s="56">
        <v>2</v>
      </c>
      <c r="C31" t="s">
        <v>1629</v>
      </c>
      <c r="D31" t="s">
        <v>1630</v>
      </c>
      <c r="G31" t="s">
        <v>44</v>
      </c>
      <c r="H31" s="6">
        <v>315</v>
      </c>
      <c r="J31" s="63"/>
    </row>
    <row r="32" spans="1:10" x14ac:dyDescent="0.25">
      <c r="A32" t="s">
        <v>1371</v>
      </c>
      <c r="B32" s="56">
        <v>2</v>
      </c>
      <c r="C32" t="s">
        <v>1631</v>
      </c>
      <c r="D32" t="s">
        <v>1632</v>
      </c>
      <c r="G32" t="s">
        <v>44</v>
      </c>
      <c r="H32" s="6">
        <v>413</v>
      </c>
      <c r="J32" s="63"/>
    </row>
    <row r="33" spans="1:10" x14ac:dyDescent="0.25">
      <c r="A33" t="s">
        <v>1371</v>
      </c>
      <c r="B33" s="56">
        <v>2</v>
      </c>
      <c r="C33" t="s">
        <v>1633</v>
      </c>
      <c r="D33" t="s">
        <v>1634</v>
      </c>
      <c r="G33" t="s">
        <v>44</v>
      </c>
      <c r="H33" s="6">
        <v>413</v>
      </c>
      <c r="J33" s="63"/>
    </row>
    <row r="34" spans="1:10" x14ac:dyDescent="0.25">
      <c r="A34" t="s">
        <v>1371</v>
      </c>
      <c r="B34" s="56">
        <v>2</v>
      </c>
      <c r="C34" t="s">
        <v>1635</v>
      </c>
      <c r="D34" t="s">
        <v>1636</v>
      </c>
      <c r="G34" t="s">
        <v>44</v>
      </c>
      <c r="H34" s="6">
        <v>413</v>
      </c>
      <c r="J34" s="63"/>
    </row>
    <row r="35" spans="1:10" x14ac:dyDescent="0.25">
      <c r="A35" t="s">
        <v>1371</v>
      </c>
      <c r="B35" s="56">
        <v>2</v>
      </c>
      <c r="C35" t="s">
        <v>1637</v>
      </c>
      <c r="D35" t="s">
        <v>1638</v>
      </c>
      <c r="G35" t="s">
        <v>44</v>
      </c>
      <c r="H35" s="6">
        <v>488.6</v>
      </c>
      <c r="J35" s="63"/>
    </row>
    <row r="36" spans="1:10" x14ac:dyDescent="0.25">
      <c r="A36" t="s">
        <v>1371</v>
      </c>
      <c r="B36" s="56">
        <v>2</v>
      </c>
      <c r="C36" t="s">
        <v>1639</v>
      </c>
      <c r="D36" t="s">
        <v>1640</v>
      </c>
      <c r="G36" t="s">
        <v>44</v>
      </c>
      <c r="H36" s="6">
        <v>643.86</v>
      </c>
      <c r="I36" s="100">
        <f>+H30+H31+H32+H33+H34+H35+H36</f>
        <v>4768.96</v>
      </c>
      <c r="J36" s="63"/>
    </row>
    <row r="37" spans="1:10" x14ac:dyDescent="0.25">
      <c r="A37" t="s">
        <v>1642</v>
      </c>
      <c r="B37" s="56">
        <v>3</v>
      </c>
      <c r="C37" t="s">
        <v>1569</v>
      </c>
      <c r="D37" t="s">
        <v>1562</v>
      </c>
      <c r="E37" t="s">
        <v>222</v>
      </c>
      <c r="G37" t="s">
        <v>44</v>
      </c>
      <c r="H37" s="6">
        <v>1377</v>
      </c>
      <c r="J37" s="63"/>
    </row>
    <row r="38" spans="1:10" x14ac:dyDescent="0.25">
      <c r="A38" t="s">
        <v>1642</v>
      </c>
      <c r="B38" s="56">
        <v>3</v>
      </c>
      <c r="C38" t="s">
        <v>1711</v>
      </c>
      <c r="D38" t="s">
        <v>1719</v>
      </c>
      <c r="E38" t="s">
        <v>222</v>
      </c>
      <c r="G38" t="s">
        <v>44</v>
      </c>
      <c r="H38" s="6">
        <v>1012.35</v>
      </c>
      <c r="J38" s="63"/>
    </row>
    <row r="39" spans="1:10" x14ac:dyDescent="0.25">
      <c r="A39" t="s">
        <v>1642</v>
      </c>
      <c r="B39" s="56">
        <v>2</v>
      </c>
      <c r="C39" t="s">
        <v>1712</v>
      </c>
      <c r="D39" t="s">
        <v>1720</v>
      </c>
      <c r="E39" t="s">
        <v>222</v>
      </c>
      <c r="G39" t="s">
        <v>44</v>
      </c>
      <c r="H39" s="6">
        <v>1798.6</v>
      </c>
      <c r="J39" s="63"/>
    </row>
    <row r="40" spans="1:10" x14ac:dyDescent="0.25">
      <c r="A40" t="s">
        <v>1642</v>
      </c>
      <c r="B40" s="56">
        <v>2</v>
      </c>
      <c r="C40" t="s">
        <v>1713</v>
      </c>
      <c r="D40" t="s">
        <v>1721</v>
      </c>
      <c r="E40" t="s">
        <v>222</v>
      </c>
      <c r="G40" t="s">
        <v>44</v>
      </c>
      <c r="H40" s="6">
        <v>1054</v>
      </c>
      <c r="J40" s="63"/>
    </row>
    <row r="41" spans="1:10" x14ac:dyDescent="0.25">
      <c r="A41" t="s">
        <v>1642</v>
      </c>
      <c r="B41" s="56">
        <v>2</v>
      </c>
      <c r="C41" t="s">
        <v>1567</v>
      </c>
      <c r="D41" t="s">
        <v>1568</v>
      </c>
      <c r="E41" t="s">
        <v>222</v>
      </c>
      <c r="G41" t="s">
        <v>44</v>
      </c>
      <c r="H41" s="6">
        <v>814.3</v>
      </c>
      <c r="J41" s="63"/>
    </row>
    <row r="42" spans="1:10" x14ac:dyDescent="0.25">
      <c r="A42" t="s">
        <v>1642</v>
      </c>
      <c r="B42" s="56">
        <v>4</v>
      </c>
      <c r="C42" t="s">
        <v>1714</v>
      </c>
      <c r="D42" t="s">
        <v>1722</v>
      </c>
      <c r="E42" t="s">
        <v>222</v>
      </c>
      <c r="G42" t="s">
        <v>44</v>
      </c>
      <c r="H42" s="6">
        <v>1445</v>
      </c>
      <c r="J42" s="63"/>
    </row>
    <row r="43" spans="1:10" x14ac:dyDescent="0.25">
      <c r="A43" t="s">
        <v>1642</v>
      </c>
      <c r="B43" s="56">
        <v>3</v>
      </c>
      <c r="C43" t="s">
        <v>1643</v>
      </c>
      <c r="D43" t="s">
        <v>1644</v>
      </c>
      <c r="E43" t="s">
        <v>222</v>
      </c>
      <c r="G43" t="s">
        <v>44</v>
      </c>
      <c r="H43" s="6">
        <v>1479</v>
      </c>
      <c r="J43" s="63"/>
    </row>
    <row r="44" spans="1:10" x14ac:dyDescent="0.25">
      <c r="A44" t="s">
        <v>1642</v>
      </c>
      <c r="B44" s="56">
        <v>4</v>
      </c>
      <c r="C44" t="s">
        <v>1715</v>
      </c>
      <c r="D44" t="s">
        <v>1723</v>
      </c>
      <c r="E44" t="s">
        <v>222</v>
      </c>
      <c r="G44" t="s">
        <v>44</v>
      </c>
      <c r="H44" s="6">
        <v>2040</v>
      </c>
      <c r="J44" s="63"/>
    </row>
    <row r="45" spans="1:10" x14ac:dyDescent="0.25">
      <c r="A45" t="s">
        <v>1642</v>
      </c>
      <c r="B45" s="56">
        <v>4</v>
      </c>
      <c r="C45" t="s">
        <v>1716</v>
      </c>
      <c r="D45" t="s">
        <v>1722</v>
      </c>
      <c r="E45" t="s">
        <v>222</v>
      </c>
      <c r="G45" t="s">
        <v>44</v>
      </c>
      <c r="H45" s="6">
        <v>952</v>
      </c>
      <c r="J45" s="63"/>
    </row>
    <row r="46" spans="1:10" x14ac:dyDescent="0.25">
      <c r="A46" t="s">
        <v>1642</v>
      </c>
      <c r="B46" s="56">
        <v>3</v>
      </c>
      <c r="C46" t="s">
        <v>1717</v>
      </c>
      <c r="D46" t="s">
        <v>1724</v>
      </c>
      <c r="E46" t="s">
        <v>222</v>
      </c>
      <c r="G46" t="s">
        <v>44</v>
      </c>
      <c r="H46" s="6">
        <v>1428</v>
      </c>
      <c r="J46" s="63"/>
    </row>
    <row r="47" spans="1:10" x14ac:dyDescent="0.25">
      <c r="A47" t="s">
        <v>1642</v>
      </c>
      <c r="B47" s="56">
        <v>4</v>
      </c>
      <c r="C47" t="s">
        <v>1718</v>
      </c>
      <c r="D47" t="s">
        <v>1725</v>
      </c>
      <c r="E47" t="s">
        <v>222</v>
      </c>
      <c r="G47" t="s">
        <v>44</v>
      </c>
      <c r="H47" s="6">
        <v>1802</v>
      </c>
      <c r="I47" s="100">
        <f>+H37+H38+H39+H40+H41+H42+H43+H44+H45+H46+H47</f>
        <v>15202.25</v>
      </c>
      <c r="J47" s="63"/>
    </row>
    <row r="48" spans="1:10" x14ac:dyDescent="0.25">
      <c r="A48" t="s">
        <v>1442</v>
      </c>
      <c r="B48" s="56">
        <v>2</v>
      </c>
      <c r="C48" t="s">
        <v>1726</v>
      </c>
      <c r="D48" t="s">
        <v>1686</v>
      </c>
      <c r="E48" t="s">
        <v>1687</v>
      </c>
      <c r="F48" t="s">
        <v>1692</v>
      </c>
      <c r="G48" t="s">
        <v>44</v>
      </c>
      <c r="H48" s="6">
        <v>1408</v>
      </c>
      <c r="J48" s="63"/>
    </row>
    <row r="49" spans="1:10" x14ac:dyDescent="0.25">
      <c r="A49" t="s">
        <v>1442</v>
      </c>
      <c r="B49" s="56">
        <v>2</v>
      </c>
      <c r="C49" t="s">
        <v>1727</v>
      </c>
      <c r="D49" t="s">
        <v>1728</v>
      </c>
      <c r="E49" t="s">
        <v>1729</v>
      </c>
      <c r="F49" t="s">
        <v>1692</v>
      </c>
      <c r="G49" t="s">
        <v>44</v>
      </c>
      <c r="H49" s="6">
        <v>1536</v>
      </c>
      <c r="J49" s="63"/>
    </row>
    <row r="50" spans="1:10" x14ac:dyDescent="0.25">
      <c r="A50" t="s">
        <v>1442</v>
      </c>
      <c r="B50" s="56">
        <v>2</v>
      </c>
      <c r="C50" t="s">
        <v>1730</v>
      </c>
      <c r="D50" t="s">
        <v>1731</v>
      </c>
      <c r="E50" t="s">
        <v>1687</v>
      </c>
      <c r="F50" t="s">
        <v>1657</v>
      </c>
      <c r="G50" t="s">
        <v>44</v>
      </c>
      <c r="H50" s="6">
        <v>1008</v>
      </c>
      <c r="J50" s="63"/>
    </row>
    <row r="51" spans="1:10" x14ac:dyDescent="0.25">
      <c r="A51" t="s">
        <v>1442</v>
      </c>
      <c r="B51" s="56">
        <v>2</v>
      </c>
      <c r="C51" t="s">
        <v>1732</v>
      </c>
      <c r="D51" t="s">
        <v>1733</v>
      </c>
      <c r="E51" t="s">
        <v>1729</v>
      </c>
      <c r="F51" t="s">
        <v>1692</v>
      </c>
      <c r="G51" t="s">
        <v>44</v>
      </c>
      <c r="H51" s="6">
        <v>1488</v>
      </c>
      <c r="J51" s="63"/>
    </row>
    <row r="52" spans="1:10" x14ac:dyDescent="0.25">
      <c r="A52" t="s">
        <v>1442</v>
      </c>
      <c r="B52" s="56">
        <v>4</v>
      </c>
      <c r="C52" t="s">
        <v>1734</v>
      </c>
      <c r="D52" t="s">
        <v>1735</v>
      </c>
      <c r="E52" t="s">
        <v>1736</v>
      </c>
      <c r="F52" t="s">
        <v>1692</v>
      </c>
      <c r="G52" t="s">
        <v>44</v>
      </c>
      <c r="H52" s="6">
        <v>2240</v>
      </c>
      <c r="J52" s="63"/>
    </row>
    <row r="53" spans="1:10" x14ac:dyDescent="0.25">
      <c r="A53" t="s">
        <v>1442</v>
      </c>
      <c r="B53" s="56">
        <v>3</v>
      </c>
      <c r="C53" t="s">
        <v>1737</v>
      </c>
      <c r="D53" t="s">
        <v>1738</v>
      </c>
      <c r="E53" t="s">
        <v>1736</v>
      </c>
      <c r="F53" t="s">
        <v>1692</v>
      </c>
      <c r="G53" t="s">
        <v>44</v>
      </c>
      <c r="H53" s="6">
        <v>1656</v>
      </c>
      <c r="J53" s="63"/>
    </row>
    <row r="54" spans="1:10" x14ac:dyDescent="0.25">
      <c r="A54" t="s">
        <v>1442</v>
      </c>
      <c r="B54" s="56">
        <v>3</v>
      </c>
      <c r="C54" t="s">
        <v>1739</v>
      </c>
      <c r="D54" t="s">
        <v>1740</v>
      </c>
      <c r="E54" t="s">
        <v>1736</v>
      </c>
      <c r="F54" t="s">
        <v>1692</v>
      </c>
      <c r="G54" t="s">
        <v>44</v>
      </c>
      <c r="H54" s="6">
        <v>1392</v>
      </c>
      <c r="J54" s="63"/>
    </row>
    <row r="55" spans="1:10" x14ac:dyDescent="0.25">
      <c r="A55" t="s">
        <v>1442</v>
      </c>
      <c r="B55" s="56">
        <v>2</v>
      </c>
      <c r="C55" t="s">
        <v>1741</v>
      </c>
      <c r="D55" t="s">
        <v>1742</v>
      </c>
      <c r="E55" t="s">
        <v>1736</v>
      </c>
      <c r="F55" t="s">
        <v>1658</v>
      </c>
      <c r="G55" t="s">
        <v>44</v>
      </c>
      <c r="H55" s="6">
        <v>2352</v>
      </c>
      <c r="J55" s="63"/>
    </row>
    <row r="56" spans="1:10" x14ac:dyDescent="0.25">
      <c r="A56" t="s">
        <v>1442</v>
      </c>
      <c r="B56" s="56">
        <v>1</v>
      </c>
      <c r="C56" t="s">
        <v>1743</v>
      </c>
      <c r="D56" t="s">
        <v>1744</v>
      </c>
      <c r="E56" t="s">
        <v>1745</v>
      </c>
      <c r="F56" t="s">
        <v>1692</v>
      </c>
      <c r="G56" t="s">
        <v>44</v>
      </c>
      <c r="H56" s="6">
        <v>1752</v>
      </c>
      <c r="J56" s="63"/>
    </row>
    <row r="57" spans="1:10" x14ac:dyDescent="0.25">
      <c r="A57" t="s">
        <v>1442</v>
      </c>
      <c r="B57" s="56">
        <v>2</v>
      </c>
      <c r="C57" t="s">
        <v>1746</v>
      </c>
      <c r="D57" t="s">
        <v>1747</v>
      </c>
      <c r="E57" t="s">
        <v>1736</v>
      </c>
      <c r="F57" t="s">
        <v>1692</v>
      </c>
      <c r="G57" t="s">
        <v>44</v>
      </c>
      <c r="H57" s="6">
        <v>1232</v>
      </c>
      <c r="J57" s="63"/>
    </row>
    <row r="58" spans="1:10" x14ac:dyDescent="0.25">
      <c r="A58" t="s">
        <v>1442</v>
      </c>
      <c r="B58" s="56">
        <v>5</v>
      </c>
      <c r="C58" t="s">
        <v>1748</v>
      </c>
      <c r="D58" t="s">
        <v>1749</v>
      </c>
      <c r="E58" t="s">
        <v>1736</v>
      </c>
      <c r="F58" t="s">
        <v>1692</v>
      </c>
      <c r="G58" t="s">
        <v>44</v>
      </c>
      <c r="H58" s="6">
        <v>2160</v>
      </c>
      <c r="J58" s="63"/>
    </row>
    <row r="59" spans="1:10" x14ac:dyDescent="0.25">
      <c r="A59" t="s">
        <v>1442</v>
      </c>
      <c r="B59" s="56">
        <v>3</v>
      </c>
      <c r="C59" t="s">
        <v>1750</v>
      </c>
      <c r="D59" t="s">
        <v>1751</v>
      </c>
      <c r="E59" t="s">
        <v>1736</v>
      </c>
      <c r="F59" t="s">
        <v>1692</v>
      </c>
      <c r="G59" t="s">
        <v>44</v>
      </c>
      <c r="H59" s="6">
        <v>1680</v>
      </c>
      <c r="J59" s="63"/>
    </row>
    <row r="60" spans="1:10" x14ac:dyDescent="0.25">
      <c r="A60" t="s">
        <v>1442</v>
      </c>
      <c r="B60" s="56">
        <v>2</v>
      </c>
      <c r="C60" t="s">
        <v>1752</v>
      </c>
      <c r="D60" t="s">
        <v>1753</v>
      </c>
      <c r="E60" t="s">
        <v>1745</v>
      </c>
      <c r="F60" t="s">
        <v>1692</v>
      </c>
      <c r="G60" t="s">
        <v>44</v>
      </c>
      <c r="H60" s="6">
        <v>752</v>
      </c>
      <c r="J60" s="63"/>
    </row>
    <row r="61" spans="1:10" x14ac:dyDescent="0.25">
      <c r="A61" t="s">
        <v>1442</v>
      </c>
      <c r="B61" s="56">
        <v>3</v>
      </c>
      <c r="C61" t="s">
        <v>1754</v>
      </c>
      <c r="D61" t="s">
        <v>1755</v>
      </c>
      <c r="E61" t="s">
        <v>1736</v>
      </c>
      <c r="F61" t="s">
        <v>1692</v>
      </c>
      <c r="G61" t="s">
        <v>44</v>
      </c>
      <c r="H61" s="6">
        <v>1680</v>
      </c>
      <c r="J61" s="63"/>
    </row>
    <row r="62" spans="1:10" x14ac:dyDescent="0.25">
      <c r="A62" t="s">
        <v>1442</v>
      </c>
      <c r="B62" s="56">
        <v>3</v>
      </c>
      <c r="C62" t="s">
        <v>1756</v>
      </c>
      <c r="D62" t="s">
        <v>1757</v>
      </c>
      <c r="E62" t="s">
        <v>1745</v>
      </c>
      <c r="F62" t="s">
        <v>1692</v>
      </c>
      <c r="G62" t="s">
        <v>44</v>
      </c>
      <c r="H62" s="6">
        <v>2520</v>
      </c>
      <c r="J62" s="63"/>
    </row>
    <row r="63" spans="1:10" x14ac:dyDescent="0.25">
      <c r="A63" t="s">
        <v>1442</v>
      </c>
      <c r="B63" s="56">
        <v>2</v>
      </c>
      <c r="C63" t="s">
        <v>1758</v>
      </c>
      <c r="D63" t="s">
        <v>1759</v>
      </c>
      <c r="E63" t="s">
        <v>1760</v>
      </c>
      <c r="F63" t="s">
        <v>1692</v>
      </c>
      <c r="G63" t="s">
        <v>44</v>
      </c>
      <c r="H63" s="6">
        <v>2064</v>
      </c>
      <c r="I63" s="100">
        <f>+H48+H49+H50+H51+H52+H53+H54+H55+H56+H57+H58+H59+H60+H61+H62+H63</f>
        <v>26920</v>
      </c>
      <c r="J63" s="63"/>
    </row>
    <row r="64" spans="1:10" x14ac:dyDescent="0.25">
      <c r="A64" t="s">
        <v>729</v>
      </c>
      <c r="B64" s="56">
        <v>4</v>
      </c>
      <c r="C64" t="s">
        <v>1761</v>
      </c>
      <c r="G64" t="s">
        <v>44</v>
      </c>
      <c r="H64" s="6">
        <v>928</v>
      </c>
      <c r="J64" s="63"/>
    </row>
    <row r="65" spans="1:10" x14ac:dyDescent="0.25">
      <c r="A65" t="s">
        <v>729</v>
      </c>
      <c r="B65" s="56">
        <v>4</v>
      </c>
      <c r="C65" t="s">
        <v>1762</v>
      </c>
      <c r="G65" t="s">
        <v>44</v>
      </c>
      <c r="H65" s="6">
        <v>704</v>
      </c>
      <c r="J65" s="63"/>
    </row>
    <row r="66" spans="1:10" x14ac:dyDescent="0.25">
      <c r="A66" t="s">
        <v>729</v>
      </c>
      <c r="B66" s="56">
        <v>2</v>
      </c>
      <c r="C66" t="s">
        <v>1763</v>
      </c>
      <c r="G66" t="s">
        <v>44</v>
      </c>
      <c r="H66" s="6">
        <v>832</v>
      </c>
      <c r="J66" s="63"/>
    </row>
    <row r="67" spans="1:10" x14ac:dyDescent="0.25">
      <c r="A67" t="s">
        <v>729</v>
      </c>
      <c r="B67" s="56">
        <v>2</v>
      </c>
      <c r="C67" t="s">
        <v>1764</v>
      </c>
      <c r="G67" t="s">
        <v>44</v>
      </c>
      <c r="H67" s="6">
        <v>672</v>
      </c>
      <c r="J67" s="63"/>
    </row>
    <row r="68" spans="1:10" x14ac:dyDescent="0.25">
      <c r="A68" t="s">
        <v>729</v>
      </c>
      <c r="B68" s="56">
        <v>4</v>
      </c>
      <c r="C68" t="s">
        <v>1765</v>
      </c>
      <c r="G68" t="s">
        <v>44</v>
      </c>
      <c r="H68" s="6">
        <v>1280</v>
      </c>
      <c r="J68" s="63"/>
    </row>
    <row r="69" spans="1:10" x14ac:dyDescent="0.25">
      <c r="A69" t="s">
        <v>729</v>
      </c>
      <c r="B69" s="56">
        <v>1</v>
      </c>
      <c r="C69" t="s">
        <v>1766</v>
      </c>
      <c r="G69" t="s">
        <v>44</v>
      </c>
      <c r="H69" s="6">
        <v>320</v>
      </c>
      <c r="J69" s="63"/>
    </row>
    <row r="70" spans="1:10" x14ac:dyDescent="0.25">
      <c r="A70" t="s">
        <v>729</v>
      </c>
      <c r="B70" s="56">
        <v>2</v>
      </c>
      <c r="C70" t="s">
        <v>1767</v>
      </c>
      <c r="G70" t="s">
        <v>44</v>
      </c>
      <c r="H70" s="6">
        <v>640</v>
      </c>
      <c r="J70" s="63"/>
    </row>
    <row r="71" spans="1:10" x14ac:dyDescent="0.25">
      <c r="A71" t="s">
        <v>729</v>
      </c>
      <c r="B71" s="56">
        <v>2</v>
      </c>
      <c r="C71" t="s">
        <v>1768</v>
      </c>
      <c r="G71" t="s">
        <v>44</v>
      </c>
      <c r="H71" s="6">
        <v>784</v>
      </c>
      <c r="I71" s="100">
        <f>+H64+H65+H66+H67+H68+H69+H70+H71</f>
        <v>6160</v>
      </c>
      <c r="J71" s="63"/>
    </row>
    <row r="72" spans="1:10" x14ac:dyDescent="0.25">
      <c r="A72" s="57">
        <v>43</v>
      </c>
      <c r="B72" s="57">
        <f>SUM(B29:B71)</f>
        <v>116</v>
      </c>
      <c r="H72" s="6">
        <f>SUM(H29:H71)</f>
        <v>54251.21</v>
      </c>
      <c r="J72" s="63"/>
    </row>
    <row r="73" spans="1:10" x14ac:dyDescent="0.25">
      <c r="A73" s="62"/>
      <c r="B73" s="72"/>
      <c r="C73" s="63"/>
      <c r="D73" s="63"/>
      <c r="E73" s="63"/>
      <c r="F73" s="63"/>
      <c r="G73" s="63"/>
      <c r="H73" s="73"/>
      <c r="I73" s="63"/>
      <c r="J73" s="63"/>
    </row>
    <row r="74" spans="1:10" x14ac:dyDescent="0.25">
      <c r="A74" s="84"/>
      <c r="B74" s="56"/>
      <c r="H74" s="85"/>
    </row>
    <row r="76" spans="1:10" x14ac:dyDescent="0.25">
      <c r="A76" s="66"/>
      <c r="B76" s="66"/>
      <c r="C76" s="66"/>
      <c r="D76" s="66"/>
      <c r="E76" s="66"/>
      <c r="F76" s="66"/>
      <c r="G76" s="66"/>
      <c r="H76" s="66"/>
      <c r="I76" s="67"/>
      <c r="J76" s="67"/>
    </row>
    <row r="77" spans="1:10" x14ac:dyDescent="0.25">
      <c r="I77" s="10"/>
      <c r="J77" s="67"/>
    </row>
    <row r="78" spans="1:10" ht="21" x14ac:dyDescent="0.35">
      <c r="A78" s="48" t="s">
        <v>1344</v>
      </c>
      <c r="B78" s="48" t="s">
        <v>1096</v>
      </c>
      <c r="G78" s="68" t="s">
        <v>9</v>
      </c>
      <c r="H78" s="69">
        <f>+H72</f>
        <v>54251.21</v>
      </c>
      <c r="I78" s="10"/>
      <c r="J78" s="67"/>
    </row>
    <row r="79" spans="1:10" ht="26.25" x14ac:dyDescent="0.4">
      <c r="A79" s="70">
        <f>+A72</f>
        <v>43</v>
      </c>
      <c r="B79" s="70">
        <f>+B72</f>
        <v>116</v>
      </c>
      <c r="C79" s="71" t="s">
        <v>1103</v>
      </c>
      <c r="D79" s="66"/>
      <c r="E79" s="66"/>
      <c r="F79" s="66"/>
      <c r="G79" s="66"/>
      <c r="H79" s="66"/>
      <c r="I79" s="67"/>
      <c r="J79" s="67"/>
    </row>
    <row r="80" spans="1:10" ht="15.75" thickBot="1" x14ac:dyDescent="0.3"/>
    <row r="81" spans="5:10" x14ac:dyDescent="0.25">
      <c r="E81" s="48" t="s">
        <v>1344</v>
      </c>
      <c r="F81" s="48" t="s">
        <v>1096</v>
      </c>
      <c r="I81" s="102" t="s">
        <v>1176</v>
      </c>
      <c r="J81" s="82"/>
    </row>
    <row r="82" spans="5:10" ht="27" thickBot="1" x14ac:dyDescent="0.45">
      <c r="E82" s="70">
        <f>+E24+A79</f>
        <v>51</v>
      </c>
      <c r="F82" s="70">
        <f>+F24+B79</f>
        <v>145</v>
      </c>
      <c r="G82" s="68" t="s">
        <v>1106</v>
      </c>
      <c r="H82" s="101">
        <f>+H24+H78</f>
        <v>75761.17</v>
      </c>
      <c r="I82" s="103">
        <v>80000</v>
      </c>
      <c r="J82" s="114"/>
    </row>
  </sheetData>
  <mergeCells count="4">
    <mergeCell ref="A2:I2"/>
    <mergeCell ref="A26:J26"/>
    <mergeCell ref="A27:H27"/>
    <mergeCell ref="A1:J1"/>
  </mergeCells>
  <pageMargins left="0.7" right="0.7" top="0.75" bottom="0.75" header="0.3" footer="0.3"/>
  <pageSetup orientation="portrait" r:id="rId1"/>
  <ignoredErrors>
    <ignoredError sqref="B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I40" sqref="I40:I41"/>
    </sheetView>
  </sheetViews>
  <sheetFormatPr baseColWidth="10" defaultRowHeight="15" x14ac:dyDescent="0.25"/>
  <cols>
    <col min="1" max="1" width="7.7109375" customWidth="1"/>
    <col min="2" max="2" width="9.42578125" customWidth="1"/>
    <col min="3" max="3" width="36.42578125" customWidth="1"/>
    <col min="7" max="7" width="17.140625" customWidth="1"/>
    <col min="8" max="8" width="22.7109375" customWidth="1"/>
    <col min="9" max="9" width="19.7109375" customWidth="1"/>
    <col min="10" max="10" width="21.140625" customWidth="1"/>
  </cols>
  <sheetData>
    <row r="1" spans="1:10" x14ac:dyDescent="0.25">
      <c r="A1" s="284" t="s">
        <v>32</v>
      </c>
      <c r="B1" s="284"/>
      <c r="C1" s="284"/>
      <c r="D1" s="284"/>
      <c r="E1" s="284"/>
      <c r="F1" s="284"/>
      <c r="G1" s="284"/>
      <c r="H1" s="284"/>
      <c r="I1" s="284"/>
      <c r="J1" s="91"/>
    </row>
    <row r="2" spans="1:10" ht="24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91"/>
    </row>
    <row r="3" spans="1:10" x14ac:dyDescent="0.25">
      <c r="A3">
        <v>658</v>
      </c>
      <c r="B3">
        <v>2</v>
      </c>
      <c r="C3" t="s">
        <v>620</v>
      </c>
      <c r="D3" t="s">
        <v>621</v>
      </c>
      <c r="E3" t="s">
        <v>622</v>
      </c>
      <c r="F3">
        <v>2004</v>
      </c>
      <c r="G3" t="s">
        <v>416</v>
      </c>
      <c r="H3" s="6">
        <v>2344</v>
      </c>
      <c r="I3" s="6"/>
      <c r="J3" s="52"/>
    </row>
    <row r="4" spans="1:10" x14ac:dyDescent="0.25">
      <c r="A4">
        <v>659</v>
      </c>
      <c r="B4">
        <v>2</v>
      </c>
      <c r="C4" t="s">
        <v>623</v>
      </c>
      <c r="D4" t="s">
        <v>624</v>
      </c>
      <c r="E4" t="s">
        <v>625</v>
      </c>
      <c r="F4">
        <v>2013</v>
      </c>
      <c r="G4" t="s">
        <v>416</v>
      </c>
      <c r="H4" s="6">
        <v>741.46</v>
      </c>
      <c r="I4" s="6"/>
      <c r="J4" s="52"/>
    </row>
    <row r="5" spans="1:10" x14ac:dyDescent="0.25">
      <c r="A5">
        <v>661</v>
      </c>
      <c r="B5">
        <v>5</v>
      </c>
      <c r="C5" t="s">
        <v>626</v>
      </c>
      <c r="D5" t="s">
        <v>627</v>
      </c>
      <c r="E5" t="s">
        <v>169</v>
      </c>
      <c r="F5">
        <v>2007</v>
      </c>
      <c r="G5" t="s">
        <v>416</v>
      </c>
      <c r="H5" s="6">
        <v>5461.52</v>
      </c>
      <c r="I5" s="6"/>
      <c r="J5" s="52"/>
    </row>
    <row r="6" spans="1:10" x14ac:dyDescent="0.25">
      <c r="A6">
        <v>662</v>
      </c>
      <c r="B6">
        <v>5</v>
      </c>
      <c r="C6" t="s">
        <v>628</v>
      </c>
      <c r="D6" t="s">
        <v>629</v>
      </c>
      <c r="E6" t="s">
        <v>630</v>
      </c>
      <c r="F6">
        <v>2011</v>
      </c>
      <c r="G6" t="s">
        <v>416</v>
      </c>
      <c r="H6" s="6">
        <v>6240.06</v>
      </c>
      <c r="I6" s="6"/>
      <c r="J6" s="52"/>
    </row>
    <row r="7" spans="1:10" x14ac:dyDescent="0.25">
      <c r="H7" s="7">
        <f>SUM(H3:H6)</f>
        <v>14787.04</v>
      </c>
      <c r="I7" s="7"/>
      <c r="J7" s="52"/>
    </row>
    <row r="8" spans="1:10" x14ac:dyDescent="0.25">
      <c r="J8" s="52"/>
    </row>
    <row r="9" spans="1:10" x14ac:dyDescent="0.25">
      <c r="A9" s="48" t="s">
        <v>1344</v>
      </c>
      <c r="B9" s="48" t="s">
        <v>1096</v>
      </c>
      <c r="I9" s="10"/>
      <c r="J9" s="49"/>
    </row>
    <row r="10" spans="1:10" ht="26.25" x14ac:dyDescent="0.4">
      <c r="A10" s="50">
        <f>+A7</f>
        <v>0</v>
      </c>
      <c r="B10" s="50">
        <f>+B7</f>
        <v>0</v>
      </c>
      <c r="C10" s="51" t="s">
        <v>1097</v>
      </c>
      <c r="D10" s="52"/>
      <c r="E10" s="52"/>
      <c r="F10" s="52"/>
      <c r="G10" s="52"/>
      <c r="H10" s="52"/>
      <c r="I10" s="49"/>
      <c r="J10" s="49"/>
    </row>
    <row r="12" spans="1:10" x14ac:dyDescent="0.25">
      <c r="A12" s="55" t="s">
        <v>1105</v>
      </c>
      <c r="B12" s="55" t="s">
        <v>2</v>
      </c>
      <c r="C12" s="55" t="s">
        <v>1101</v>
      </c>
      <c r="D12" s="55" t="s">
        <v>4</v>
      </c>
      <c r="E12" s="55" t="s">
        <v>5</v>
      </c>
      <c r="F12" s="55" t="s">
        <v>6</v>
      </c>
      <c r="G12" s="55" t="s">
        <v>1102</v>
      </c>
      <c r="H12" s="55" t="s">
        <v>9</v>
      </c>
      <c r="I12" s="58"/>
      <c r="J12" s="58"/>
    </row>
    <row r="13" spans="1:10" x14ac:dyDescent="0.25">
      <c r="J13" s="55"/>
    </row>
    <row r="14" spans="1:10" x14ac:dyDescent="0.25">
      <c r="A14">
        <v>0</v>
      </c>
      <c r="B14">
        <v>0</v>
      </c>
      <c r="J14" s="55"/>
    </row>
    <row r="15" spans="1:10" x14ac:dyDescent="0.25">
      <c r="J15" s="55"/>
    </row>
    <row r="16" spans="1:10" x14ac:dyDescent="0.25">
      <c r="A16" s="48" t="s">
        <v>1344</v>
      </c>
      <c r="B16" s="48" t="s">
        <v>1096</v>
      </c>
      <c r="H16" s="7"/>
      <c r="I16" s="10"/>
      <c r="J16" s="58"/>
    </row>
    <row r="17" spans="1:10" ht="26.25" x14ac:dyDescent="0.4">
      <c r="A17" s="50">
        <f>+A14</f>
        <v>0</v>
      </c>
      <c r="B17" s="50">
        <f>+B14</f>
        <v>0</v>
      </c>
      <c r="C17" s="59" t="s">
        <v>1098</v>
      </c>
      <c r="D17" s="55"/>
      <c r="E17" s="55"/>
      <c r="F17" s="55"/>
      <c r="G17" s="55"/>
      <c r="H17" s="55"/>
      <c r="I17" s="58"/>
      <c r="J17" s="58"/>
    </row>
    <row r="19" spans="1:10" x14ac:dyDescent="0.25">
      <c r="E19" s="48" t="s">
        <v>1344</v>
      </c>
      <c r="F19" s="48" t="s">
        <v>1096</v>
      </c>
    </row>
    <row r="20" spans="1:10" ht="26.25" x14ac:dyDescent="0.4">
      <c r="E20" s="50">
        <f>+A10+A17</f>
        <v>0</v>
      </c>
      <c r="F20" s="50">
        <f>+B10+B17</f>
        <v>0</v>
      </c>
      <c r="G20" s="68" t="s">
        <v>9</v>
      </c>
      <c r="H20" s="74">
        <f>+H7</f>
        <v>14787.04</v>
      </c>
    </row>
    <row r="22" spans="1:10" ht="27.75" x14ac:dyDescent="0.4">
      <c r="A22" s="275" t="s">
        <v>1104</v>
      </c>
      <c r="B22" s="275"/>
      <c r="C22" s="275"/>
      <c r="D22" s="275"/>
      <c r="E22" s="275"/>
      <c r="F22" s="275"/>
      <c r="G22" s="275"/>
      <c r="H22" s="275"/>
      <c r="I22" s="275"/>
      <c r="J22" s="275"/>
    </row>
    <row r="23" spans="1:10" ht="27.75" x14ac:dyDescent="0.4">
      <c r="A23" s="276" t="s">
        <v>32</v>
      </c>
      <c r="B23" s="276"/>
      <c r="C23" s="276"/>
      <c r="D23" s="276"/>
      <c r="E23" s="276"/>
      <c r="F23" s="276"/>
      <c r="G23" s="276"/>
      <c r="H23" s="276"/>
      <c r="I23" s="61"/>
      <c r="J23" s="61"/>
    </row>
    <row r="24" spans="1:10" x14ac:dyDescent="0.25">
      <c r="A24" s="65" t="s">
        <v>1100</v>
      </c>
      <c r="B24" s="65" t="s">
        <v>2</v>
      </c>
      <c r="C24" s="72" t="s">
        <v>1101</v>
      </c>
      <c r="D24" s="65" t="s">
        <v>4</v>
      </c>
      <c r="E24" s="65" t="s">
        <v>5</v>
      </c>
      <c r="F24" s="65" t="s">
        <v>6</v>
      </c>
      <c r="G24" s="65" t="s">
        <v>1102</v>
      </c>
      <c r="H24" s="65" t="s">
        <v>9</v>
      </c>
      <c r="I24" s="63"/>
      <c r="J24" s="63"/>
    </row>
    <row r="25" spans="1:10" x14ac:dyDescent="0.25">
      <c r="J25" s="63"/>
    </row>
    <row r="26" spans="1:10" x14ac:dyDescent="0.25">
      <c r="J26" s="63"/>
    </row>
    <row r="27" spans="1:10" x14ac:dyDescent="0.25">
      <c r="J27" s="63"/>
    </row>
    <row r="28" spans="1:10" x14ac:dyDescent="0.25">
      <c r="J28" s="63"/>
    </row>
    <row r="29" spans="1:10" x14ac:dyDescent="0.25">
      <c r="J29" s="63"/>
    </row>
    <row r="30" spans="1:10" x14ac:dyDescent="0.25">
      <c r="J30" s="63"/>
    </row>
    <row r="31" spans="1:10" x14ac:dyDescent="0.25">
      <c r="J31" s="63"/>
    </row>
    <row r="32" spans="1:10" x14ac:dyDescent="0.25">
      <c r="A32" s="62"/>
      <c r="B32" s="72"/>
      <c r="C32" s="63"/>
      <c r="D32" s="63"/>
      <c r="E32" s="63"/>
      <c r="F32" s="63"/>
      <c r="G32" s="63"/>
      <c r="H32" s="73"/>
      <c r="I32" s="63"/>
      <c r="J32" s="63"/>
    </row>
    <row r="33" spans="1:10" x14ac:dyDescent="0.25">
      <c r="A33" s="84"/>
      <c r="B33" s="56"/>
      <c r="H33" s="85"/>
    </row>
    <row r="35" spans="1:10" x14ac:dyDescent="0.25">
      <c r="A35" s="66"/>
      <c r="B35" s="66"/>
      <c r="C35" s="66"/>
      <c r="D35" s="66"/>
      <c r="E35" s="66"/>
      <c r="F35" s="66"/>
      <c r="G35" s="66"/>
      <c r="H35" s="66"/>
      <c r="I35" s="67"/>
      <c r="J35" s="67"/>
    </row>
    <row r="36" spans="1:10" x14ac:dyDescent="0.25">
      <c r="I36" s="10"/>
      <c r="J36" s="67"/>
    </row>
    <row r="37" spans="1:10" ht="21" x14ac:dyDescent="0.35">
      <c r="A37" s="48" t="s">
        <v>1344</v>
      </c>
      <c r="B37" s="48" t="s">
        <v>1096</v>
      </c>
      <c r="G37" s="68" t="s">
        <v>9</v>
      </c>
      <c r="H37" s="69">
        <f>+H31</f>
        <v>0</v>
      </c>
      <c r="I37" s="10"/>
      <c r="J37" s="67"/>
    </row>
    <row r="38" spans="1:10" ht="26.25" x14ac:dyDescent="0.4">
      <c r="A38" s="70">
        <f>+A31</f>
        <v>0</v>
      </c>
      <c r="B38" s="70">
        <f>+B31</f>
        <v>0</v>
      </c>
      <c r="C38" s="71" t="s">
        <v>1103</v>
      </c>
      <c r="D38" s="66"/>
      <c r="E38" s="66"/>
      <c r="F38" s="66"/>
      <c r="G38" s="66"/>
      <c r="H38" s="66"/>
      <c r="I38" s="67"/>
      <c r="J38" s="67"/>
    </row>
    <row r="39" spans="1:10" ht="15.75" thickBot="1" x14ac:dyDescent="0.3"/>
    <row r="40" spans="1:10" x14ac:dyDescent="0.25">
      <c r="E40" s="48" t="s">
        <v>1344</v>
      </c>
      <c r="F40" s="48" t="s">
        <v>1096</v>
      </c>
      <c r="I40" s="104" t="s">
        <v>1176</v>
      </c>
      <c r="J40" s="82"/>
    </row>
    <row r="41" spans="1:10" ht="27" thickBot="1" x14ac:dyDescent="0.45">
      <c r="E41" s="70">
        <f>+E20+A38</f>
        <v>0</v>
      </c>
      <c r="F41" s="70">
        <f>+F20+B38</f>
        <v>0</v>
      </c>
      <c r="G41" s="68" t="s">
        <v>1106</v>
      </c>
      <c r="H41" s="101">
        <f>+H20+H37</f>
        <v>14787.04</v>
      </c>
      <c r="I41" s="105">
        <v>40000</v>
      </c>
      <c r="J41" s="114"/>
    </row>
  </sheetData>
  <mergeCells count="3">
    <mergeCell ref="A1:I1"/>
    <mergeCell ref="A22:J22"/>
    <mergeCell ref="A23:H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J48" sqref="J48"/>
    </sheetView>
  </sheetViews>
  <sheetFormatPr baseColWidth="10" defaultRowHeight="15" x14ac:dyDescent="0.25"/>
  <cols>
    <col min="7" max="7" width="17.5703125" customWidth="1"/>
    <col min="9" max="9" width="19.140625" customWidth="1"/>
    <col min="10" max="10" width="21" customWidth="1"/>
  </cols>
  <sheetData>
    <row r="1" spans="1:10" x14ac:dyDescent="0.25">
      <c r="A1" s="284" t="s">
        <v>33</v>
      </c>
      <c r="B1" s="284"/>
      <c r="C1" s="284"/>
      <c r="D1" s="284"/>
      <c r="E1" s="284"/>
      <c r="F1" s="284"/>
      <c r="G1" s="284"/>
      <c r="H1" s="284"/>
      <c r="I1" s="284"/>
      <c r="J1" s="52"/>
    </row>
    <row r="2" spans="1:10" x14ac:dyDescent="0.25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9</v>
      </c>
      <c r="I2" s="54"/>
      <c r="J2" s="52"/>
    </row>
    <row r="3" spans="1:10" x14ac:dyDescent="0.25">
      <c r="J3" s="52"/>
    </row>
    <row r="4" spans="1:10" x14ac:dyDescent="0.25">
      <c r="J4" s="52"/>
    </row>
    <row r="5" spans="1:10" x14ac:dyDescent="0.25">
      <c r="J5" s="52"/>
    </row>
    <row r="6" spans="1:10" x14ac:dyDescent="0.25">
      <c r="J6" s="52"/>
    </row>
    <row r="7" spans="1:10" x14ac:dyDescent="0.25">
      <c r="A7" s="48" t="s">
        <v>1344</v>
      </c>
      <c r="B7" s="48" t="s">
        <v>1096</v>
      </c>
      <c r="I7" s="10"/>
      <c r="J7" s="49"/>
    </row>
    <row r="8" spans="1:10" ht="26.25" x14ac:dyDescent="0.4">
      <c r="A8" s="50">
        <f>+A5</f>
        <v>0</v>
      </c>
      <c r="B8" s="50">
        <f>+B5</f>
        <v>0</v>
      </c>
      <c r="C8" s="51" t="s">
        <v>1097</v>
      </c>
      <c r="D8" s="52"/>
      <c r="E8" s="52"/>
      <c r="F8" s="52"/>
      <c r="G8" s="52"/>
      <c r="H8" s="52"/>
      <c r="I8" s="49"/>
      <c r="J8" s="49"/>
    </row>
    <row r="10" spans="1:10" x14ac:dyDescent="0.25">
      <c r="A10" s="55" t="s">
        <v>1105</v>
      </c>
      <c r="B10" s="55" t="s">
        <v>2</v>
      </c>
      <c r="C10" s="55" t="s">
        <v>1101</v>
      </c>
      <c r="D10" s="55" t="s">
        <v>4</v>
      </c>
      <c r="E10" s="55" t="s">
        <v>5</v>
      </c>
      <c r="F10" s="55" t="s">
        <v>6</v>
      </c>
      <c r="G10" s="55" t="s">
        <v>1102</v>
      </c>
      <c r="H10" s="55" t="s">
        <v>9</v>
      </c>
      <c r="I10" s="58"/>
      <c r="J10" s="58"/>
    </row>
    <row r="11" spans="1:10" x14ac:dyDescent="0.25">
      <c r="J11" s="55"/>
    </row>
    <row r="12" spans="1:10" x14ac:dyDescent="0.25">
      <c r="A12">
        <v>0</v>
      </c>
      <c r="B12">
        <v>0</v>
      </c>
      <c r="J12" s="55"/>
    </row>
    <row r="13" spans="1:10" x14ac:dyDescent="0.25">
      <c r="J13" s="55"/>
    </row>
    <row r="14" spans="1:10" x14ac:dyDescent="0.25">
      <c r="A14" s="48" t="s">
        <v>1344</v>
      </c>
      <c r="B14" s="48" t="s">
        <v>1096</v>
      </c>
      <c r="H14" s="7"/>
      <c r="I14" s="10"/>
      <c r="J14" s="58"/>
    </row>
    <row r="15" spans="1:10" ht="26.25" x14ac:dyDescent="0.4">
      <c r="A15" s="50">
        <f>+A12</f>
        <v>0</v>
      </c>
      <c r="B15" s="50">
        <f>+B12</f>
        <v>0</v>
      </c>
      <c r="C15" s="59" t="s">
        <v>1098</v>
      </c>
      <c r="D15" s="55"/>
      <c r="E15" s="55"/>
      <c r="F15" s="55"/>
      <c r="G15" s="55"/>
      <c r="H15" s="55"/>
      <c r="I15" s="58"/>
      <c r="J15" s="58"/>
    </row>
    <row r="17" spans="1:10" x14ac:dyDescent="0.25">
      <c r="E17" s="48" t="s">
        <v>1344</v>
      </c>
      <c r="F17" s="48" t="s">
        <v>1096</v>
      </c>
    </row>
    <row r="18" spans="1:10" ht="26.25" x14ac:dyDescent="0.4">
      <c r="E18" s="50">
        <f>+A8+A15</f>
        <v>0</v>
      </c>
      <c r="F18" s="50">
        <f>+B8+B15</f>
        <v>0</v>
      </c>
      <c r="G18" s="68" t="s">
        <v>9</v>
      </c>
      <c r="H18" s="74">
        <f>+I5+I13</f>
        <v>0</v>
      </c>
    </row>
    <row r="20" spans="1:10" ht="27.75" x14ac:dyDescent="0.4">
      <c r="A20" s="275" t="s">
        <v>1104</v>
      </c>
      <c r="B20" s="275"/>
      <c r="C20" s="275"/>
      <c r="D20" s="275"/>
      <c r="E20" s="275"/>
      <c r="F20" s="275"/>
      <c r="G20" s="275"/>
      <c r="H20" s="275"/>
      <c r="I20" s="275"/>
      <c r="J20" s="275"/>
    </row>
    <row r="21" spans="1:10" ht="27.75" x14ac:dyDescent="0.4">
      <c r="A21" s="276" t="s">
        <v>33</v>
      </c>
      <c r="B21" s="276"/>
      <c r="C21" s="276"/>
      <c r="D21" s="276"/>
      <c r="E21" s="276"/>
      <c r="F21" s="276"/>
      <c r="G21" s="276"/>
      <c r="H21" s="276"/>
      <c r="I21" s="61"/>
      <c r="J21" s="61"/>
    </row>
    <row r="22" spans="1:10" x14ac:dyDescent="0.25">
      <c r="A22" s="65" t="s">
        <v>1100</v>
      </c>
      <c r="B22" s="65" t="s">
        <v>2</v>
      </c>
      <c r="C22" s="72" t="s">
        <v>1101</v>
      </c>
      <c r="D22" s="65" t="s">
        <v>4</v>
      </c>
      <c r="E22" s="65" t="s">
        <v>5</v>
      </c>
      <c r="F22" s="65" t="s">
        <v>6</v>
      </c>
      <c r="G22" s="65" t="s">
        <v>1102</v>
      </c>
      <c r="H22" s="65" t="s">
        <v>9</v>
      </c>
      <c r="I22" s="63"/>
      <c r="J22" s="63"/>
    </row>
    <row r="23" spans="1:10" x14ac:dyDescent="0.25">
      <c r="J23" s="63"/>
    </row>
    <row r="24" spans="1:10" x14ac:dyDescent="0.25">
      <c r="J24" s="63"/>
    </row>
    <row r="25" spans="1:10" x14ac:dyDescent="0.25">
      <c r="J25" s="63"/>
    </row>
    <row r="26" spans="1:10" x14ac:dyDescent="0.25">
      <c r="J26" s="63"/>
    </row>
    <row r="27" spans="1:10" x14ac:dyDescent="0.25">
      <c r="J27" s="63"/>
    </row>
    <row r="28" spans="1:10" x14ac:dyDescent="0.25">
      <c r="J28" s="63"/>
    </row>
    <row r="29" spans="1:10" x14ac:dyDescent="0.25">
      <c r="J29" s="63"/>
    </row>
    <row r="30" spans="1:10" x14ac:dyDescent="0.25">
      <c r="A30" s="62"/>
      <c r="B30" s="72"/>
      <c r="C30" s="63"/>
      <c r="D30" s="63"/>
      <c r="E30" s="63"/>
      <c r="F30" s="63"/>
      <c r="G30" s="63"/>
      <c r="H30" s="73"/>
      <c r="I30" s="63"/>
      <c r="J30" s="63"/>
    </row>
    <row r="31" spans="1:10" x14ac:dyDescent="0.25">
      <c r="A31" s="84"/>
      <c r="B31" s="56"/>
      <c r="H31" s="85"/>
    </row>
    <row r="33" spans="1:10" x14ac:dyDescent="0.25">
      <c r="A33" s="66"/>
      <c r="B33" s="66"/>
      <c r="C33" s="66"/>
      <c r="D33" s="66"/>
      <c r="E33" s="66"/>
      <c r="F33" s="66"/>
      <c r="G33" s="66"/>
      <c r="H33" s="66"/>
      <c r="I33" s="67"/>
      <c r="J33" s="67"/>
    </row>
    <row r="34" spans="1:10" x14ac:dyDescent="0.25">
      <c r="I34" s="10"/>
      <c r="J34" s="67"/>
    </row>
    <row r="35" spans="1:10" ht="21" x14ac:dyDescent="0.35">
      <c r="A35" s="48" t="s">
        <v>1344</v>
      </c>
      <c r="B35" s="48" t="s">
        <v>1096</v>
      </c>
      <c r="G35" s="68" t="s">
        <v>9</v>
      </c>
      <c r="H35" s="69">
        <f>+H29</f>
        <v>0</v>
      </c>
      <c r="I35" s="10"/>
      <c r="J35" s="67"/>
    </row>
    <row r="36" spans="1:10" ht="26.25" x14ac:dyDescent="0.4">
      <c r="A36" s="70">
        <f>+A29</f>
        <v>0</v>
      </c>
      <c r="B36" s="70">
        <f>+B29</f>
        <v>0</v>
      </c>
      <c r="C36" s="71" t="s">
        <v>1103</v>
      </c>
      <c r="D36" s="66"/>
      <c r="E36" s="66"/>
      <c r="F36" s="66"/>
      <c r="G36" s="66"/>
      <c r="H36" s="66"/>
      <c r="I36" s="67"/>
      <c r="J36" s="67"/>
    </row>
    <row r="37" spans="1:10" ht="15.75" thickBot="1" x14ac:dyDescent="0.3"/>
    <row r="38" spans="1:10" x14ac:dyDescent="0.25">
      <c r="E38" s="48" t="s">
        <v>1344</v>
      </c>
      <c r="F38" s="48" t="s">
        <v>1096</v>
      </c>
      <c r="I38" s="104" t="s">
        <v>1176</v>
      </c>
      <c r="J38" s="82"/>
    </row>
    <row r="39" spans="1:10" ht="27" thickBot="1" x14ac:dyDescent="0.45">
      <c r="E39" s="70">
        <f>+E18+A36</f>
        <v>0</v>
      </c>
      <c r="F39" s="70">
        <f>+F18+B36</f>
        <v>0</v>
      </c>
      <c r="G39" s="68" t="s">
        <v>1106</v>
      </c>
      <c r="H39" s="101">
        <f>+H18+H35</f>
        <v>0</v>
      </c>
      <c r="I39" s="105">
        <v>40000</v>
      </c>
      <c r="J39" s="82"/>
    </row>
  </sheetData>
  <mergeCells count="3">
    <mergeCell ref="A1:I1"/>
    <mergeCell ref="A20:J20"/>
    <mergeCell ref="A21:H2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workbookViewId="0">
      <selection activeCell="G22" sqref="G22"/>
    </sheetView>
  </sheetViews>
  <sheetFormatPr baseColWidth="10" defaultRowHeight="15" x14ac:dyDescent="0.25"/>
  <cols>
    <col min="1" max="1" width="43.85546875" customWidth="1"/>
    <col min="2" max="2" width="20" customWidth="1"/>
    <col min="5" max="7" width="16" customWidth="1"/>
    <col min="8" max="8" width="12.85546875" customWidth="1"/>
    <col min="10" max="10" width="18.28515625" customWidth="1"/>
    <col min="11" max="11" width="16.7109375" customWidth="1"/>
    <col min="12" max="12" width="68.28515625" customWidth="1"/>
    <col min="13" max="13" width="26.7109375" customWidth="1"/>
    <col min="14" max="14" width="22.85546875" customWidth="1"/>
    <col min="15" max="15" width="17.5703125" customWidth="1"/>
    <col min="16" max="16" width="20.7109375" customWidth="1"/>
    <col min="21" max="21" width="28.28515625" customWidth="1"/>
  </cols>
  <sheetData>
    <row r="1" spans="1:21" ht="30.75" thickBot="1" x14ac:dyDescent="0.3">
      <c r="B1" s="249" t="s">
        <v>1133</v>
      </c>
      <c r="C1" s="241" t="s">
        <v>1906</v>
      </c>
      <c r="D1" s="241" t="s">
        <v>1907</v>
      </c>
      <c r="E1" s="263" t="s">
        <v>1376</v>
      </c>
      <c r="F1" s="242" t="s">
        <v>1904</v>
      </c>
      <c r="G1" s="242" t="s">
        <v>1905</v>
      </c>
      <c r="H1" s="243" t="s">
        <v>1902</v>
      </c>
      <c r="I1" s="243" t="s">
        <v>1903</v>
      </c>
      <c r="J1" s="249" t="s">
        <v>1106</v>
      </c>
      <c r="L1" s="217"/>
      <c r="M1" s="218"/>
      <c r="N1" s="218"/>
      <c r="O1" s="142"/>
      <c r="P1" s="219"/>
      <c r="Q1" s="142"/>
      <c r="R1" s="142"/>
      <c r="S1" s="142"/>
      <c r="T1" s="142"/>
      <c r="U1" s="142"/>
    </row>
    <row r="2" spans="1:21" x14ac:dyDescent="0.25">
      <c r="A2" s="28" t="s">
        <v>1113</v>
      </c>
      <c r="B2" s="250">
        <f>+ABOGADO!I34</f>
        <v>47753.990000000005</v>
      </c>
      <c r="C2" s="245">
        <f>+ABOGADO!F34</f>
        <v>18</v>
      </c>
      <c r="D2" s="256">
        <f>+ABOGADO!G34</f>
        <v>77</v>
      </c>
      <c r="E2" s="264">
        <f>+ABOGADO!H81</f>
        <v>27375.4</v>
      </c>
      <c r="F2" s="259">
        <f>+ABOGADO!A82</f>
        <v>37</v>
      </c>
      <c r="G2" s="239">
        <f>+ABOGADO!B82</f>
        <v>85</v>
      </c>
      <c r="H2" s="240">
        <f>+ABOGADO!E85</f>
        <v>55</v>
      </c>
      <c r="I2" s="268">
        <f>+ABOGADO!F85</f>
        <v>162</v>
      </c>
      <c r="J2" s="271">
        <f>+B2+E2</f>
        <v>75129.390000000014</v>
      </c>
      <c r="K2" s="6">
        <f>+ABOGADO!H85</f>
        <v>75129.390000000014</v>
      </c>
      <c r="L2" s="217"/>
      <c r="M2" s="220"/>
      <c r="N2" s="221"/>
      <c r="O2" s="155"/>
      <c r="P2" s="176"/>
      <c r="Q2" s="142"/>
      <c r="R2" s="142"/>
      <c r="S2" s="142"/>
      <c r="T2" s="142"/>
      <c r="U2" s="222"/>
    </row>
    <row r="3" spans="1:21" x14ac:dyDescent="0.25">
      <c r="A3" s="28" t="s">
        <v>1114</v>
      </c>
      <c r="B3" s="251">
        <f>+AGROBIOTECNOLOGÍA!H25</f>
        <v>60641.730849404114</v>
      </c>
      <c r="C3" s="246">
        <f>+AGROBIOTECNOLOGÍA!E25</f>
        <v>8</v>
      </c>
      <c r="D3" s="257">
        <f>+AGROBIOTECNOLOGÍA!F25</f>
        <v>35</v>
      </c>
      <c r="E3" s="265">
        <f>+AGROBIOTECNOLOGÍA!H61</f>
        <v>94695</v>
      </c>
      <c r="F3" s="260">
        <f>+AGROBIOTECNOLOGÍA!A62</f>
        <v>25</v>
      </c>
      <c r="G3" s="233">
        <f>+AGROBIOTECNOLOGÍA!B62</f>
        <v>71</v>
      </c>
      <c r="H3" s="234">
        <f>+AGROBIOTECNOLOGÍA!E65</f>
        <v>33</v>
      </c>
      <c r="I3" s="269">
        <f>+AGROBIOTECNOLOGÍA!F65</f>
        <v>106</v>
      </c>
      <c r="J3" s="272">
        <f t="shared" ref="J3:J20" si="0">+B3+E3</f>
        <v>155336.73084940412</v>
      </c>
      <c r="K3" s="6">
        <f>+AGROBIOTECNOLOGÍA!H65</f>
        <v>155336.73084940412</v>
      </c>
      <c r="L3" s="217"/>
      <c r="M3" s="220"/>
      <c r="N3" s="221"/>
      <c r="O3" s="155"/>
      <c r="P3" s="142"/>
      <c r="Q3" s="142"/>
      <c r="R3" s="142"/>
      <c r="S3" s="142"/>
      <c r="T3" s="142"/>
      <c r="U3" s="222"/>
    </row>
    <row r="4" spans="1:21" x14ac:dyDescent="0.25">
      <c r="A4" s="28" t="s">
        <v>1115</v>
      </c>
      <c r="B4" s="251">
        <f>+AGRONEGOCIOS!H24</f>
        <v>21509.96</v>
      </c>
      <c r="C4" s="246">
        <f>+AGRONEGOCIOS!E24</f>
        <v>8</v>
      </c>
      <c r="D4" s="257">
        <f>+AGRONEGOCIOS!F24</f>
        <v>29</v>
      </c>
      <c r="E4" s="265">
        <f>+AGRONEGOCIOS!H78</f>
        <v>54251.21</v>
      </c>
      <c r="F4" s="260">
        <f>+AGRONEGOCIOS!A79</f>
        <v>43</v>
      </c>
      <c r="G4" s="233">
        <f>+AGRONEGOCIOS!B79</f>
        <v>116</v>
      </c>
      <c r="H4" s="234">
        <f>+AGRONEGOCIOS!E82</f>
        <v>51</v>
      </c>
      <c r="I4" s="269">
        <f>+AGRONEGOCIOS!F82</f>
        <v>145</v>
      </c>
      <c r="J4" s="272">
        <f t="shared" si="0"/>
        <v>75761.17</v>
      </c>
      <c r="K4" s="6">
        <f>+AGRONEGOCIOS!H82</f>
        <v>75761.17</v>
      </c>
      <c r="L4" s="217"/>
      <c r="M4" s="220"/>
      <c r="N4" s="221"/>
      <c r="O4" s="155"/>
      <c r="P4" s="142"/>
      <c r="Q4" s="142"/>
      <c r="R4" s="142"/>
      <c r="S4" s="142"/>
      <c r="T4" s="142"/>
      <c r="U4" s="222"/>
    </row>
    <row r="5" spans="1:21" x14ac:dyDescent="0.25">
      <c r="A5" s="28" t="s">
        <v>1117</v>
      </c>
      <c r="B5" s="251">
        <f>+'CULTURA FÍSICA'!H19</f>
        <v>0</v>
      </c>
      <c r="C5" s="246">
        <f>+'CULTURA FÍSICA'!E19</f>
        <v>0</v>
      </c>
      <c r="D5" s="257">
        <f>+'CULTURA FÍSICA'!F19</f>
        <v>0</v>
      </c>
      <c r="E5" s="265">
        <f>+'CULTURA FÍSICA'!H53</f>
        <v>128680</v>
      </c>
      <c r="F5" s="260">
        <f>+'CULTURA FÍSICA'!E57</f>
        <v>24</v>
      </c>
      <c r="G5" s="233">
        <f>+'CULTURA FÍSICA'!F57</f>
        <v>120</v>
      </c>
      <c r="H5" s="234">
        <f>+'CULTURA FÍSICA'!E57</f>
        <v>24</v>
      </c>
      <c r="I5" s="269">
        <f>+'CULTURA FÍSICA'!F57</f>
        <v>120</v>
      </c>
      <c r="J5" s="272">
        <f t="shared" si="0"/>
        <v>128680</v>
      </c>
      <c r="K5" s="6">
        <f>+'CULTURA FÍSICA'!H57</f>
        <v>128680</v>
      </c>
      <c r="L5" s="223"/>
      <c r="M5" s="224"/>
      <c r="N5" s="225"/>
      <c r="O5" s="155"/>
      <c r="P5" s="142"/>
      <c r="Q5" s="142"/>
      <c r="R5" s="142"/>
      <c r="S5" s="142"/>
      <c r="T5" s="142"/>
      <c r="U5" s="222"/>
    </row>
    <row r="6" spans="1:21" x14ac:dyDescent="0.25">
      <c r="A6" s="244" t="s">
        <v>1116</v>
      </c>
      <c r="B6" s="252">
        <f>+DTS!H33</f>
        <v>35863.600000000006</v>
      </c>
      <c r="C6" s="247">
        <f>+DTS!E33</f>
        <v>16</v>
      </c>
      <c r="D6" s="258">
        <f>+DTS!F33</f>
        <v>41</v>
      </c>
      <c r="E6" s="266">
        <f>+DTS!H68</f>
        <v>107214</v>
      </c>
      <c r="F6" s="261">
        <f>+DTS!A69</f>
        <v>23</v>
      </c>
      <c r="G6" s="235">
        <f>+'CULTURA FÍSICA'!B54</f>
        <v>120</v>
      </c>
      <c r="H6" s="236">
        <f>+DTS!E72</f>
        <v>39</v>
      </c>
      <c r="I6" s="269">
        <f>+DTS!F72</f>
        <v>184</v>
      </c>
      <c r="J6" s="272">
        <f t="shared" si="0"/>
        <v>143077.6</v>
      </c>
      <c r="K6" s="6">
        <f>+DTS!H72</f>
        <v>143077.6</v>
      </c>
      <c r="L6" s="223"/>
      <c r="M6" s="224"/>
      <c r="N6" s="225"/>
      <c r="O6" s="155"/>
      <c r="P6" s="142"/>
      <c r="Q6" s="142"/>
      <c r="R6" s="142"/>
      <c r="S6" s="142"/>
      <c r="T6" s="142"/>
      <c r="U6" s="222"/>
    </row>
    <row r="7" spans="1:21" x14ac:dyDescent="0.25">
      <c r="A7" s="28" t="s">
        <v>1118</v>
      </c>
      <c r="B7" s="251">
        <f>+ENFERMERÍA!H23</f>
        <v>35568.9</v>
      </c>
      <c r="C7" s="246">
        <f>+ENFERMERÍA!E23</f>
        <v>6</v>
      </c>
      <c r="D7" s="257">
        <f>+ENFERMERÍA!F23</f>
        <v>18</v>
      </c>
      <c r="E7" s="265">
        <f>+ENFERMERÍA!H50</f>
        <v>88944</v>
      </c>
      <c r="F7" s="260">
        <f>+ENFERMERÍA!A51</f>
        <v>17</v>
      </c>
      <c r="G7" s="233">
        <f>+ENFERMERÍA!B51</f>
        <v>94</v>
      </c>
      <c r="H7" s="234">
        <f>+ENFERMERÍA!E54</f>
        <v>23</v>
      </c>
      <c r="I7" s="269">
        <f>+ENFERMERÍA!F54</f>
        <v>112</v>
      </c>
      <c r="J7" s="272">
        <f t="shared" si="0"/>
        <v>124512.9</v>
      </c>
      <c r="K7" s="6">
        <f>+ENFERMERÍA!H54</f>
        <v>124512.9</v>
      </c>
      <c r="L7" s="223"/>
      <c r="M7" s="224"/>
      <c r="N7" s="225"/>
      <c r="O7" s="155"/>
      <c r="P7" s="142"/>
      <c r="Q7" s="142"/>
      <c r="R7" s="142"/>
      <c r="S7" s="142"/>
      <c r="T7" s="142"/>
      <c r="U7" s="222"/>
    </row>
    <row r="8" spans="1:21" x14ac:dyDescent="0.25">
      <c r="A8" s="28" t="s">
        <v>1119</v>
      </c>
      <c r="B8" s="251">
        <f>+'ING GEOFÍSICA'!H39</f>
        <v>87972.65</v>
      </c>
      <c r="C8" s="246">
        <f>+'ING GEOFÍSICA'!E39</f>
        <v>22</v>
      </c>
      <c r="D8" s="257">
        <f>+'ING GEOFÍSICA'!F39</f>
        <v>80</v>
      </c>
      <c r="E8" s="265">
        <f>+'ING GEOFÍSICA'!H76</f>
        <v>35340.6</v>
      </c>
      <c r="F8" s="260">
        <f>+'ING GEOFÍSICA'!A77</f>
        <v>24</v>
      </c>
      <c r="G8" s="233">
        <f>+'ING GEOFÍSICA'!B77</f>
        <v>24</v>
      </c>
      <c r="H8" s="234">
        <f>+'ING GEOFÍSICA'!E80</f>
        <v>46</v>
      </c>
      <c r="I8" s="269">
        <f>+'ING GEOFÍSICA'!F80</f>
        <v>104</v>
      </c>
      <c r="J8" s="272">
        <f t="shared" si="0"/>
        <v>123313.25</v>
      </c>
      <c r="K8" s="6">
        <f>+'ING GEOFÍSICA'!H80</f>
        <v>123313.25</v>
      </c>
      <c r="L8" s="226"/>
      <c r="M8" s="227"/>
      <c r="N8" s="228"/>
      <c r="O8" s="155"/>
      <c r="P8" s="142"/>
      <c r="Q8" s="142"/>
      <c r="R8" s="142"/>
      <c r="S8" s="142"/>
      <c r="T8" s="142"/>
      <c r="U8" s="222"/>
    </row>
    <row r="9" spans="1:21" x14ac:dyDescent="0.25">
      <c r="A9" s="28" t="s">
        <v>1120</v>
      </c>
      <c r="B9" s="251">
        <f>+'ING TELEMÁTICA'!H24</f>
        <v>24556</v>
      </c>
      <c r="C9" s="246">
        <f>+'ING TELEMÁTICA'!E24</f>
        <v>5</v>
      </c>
      <c r="D9" s="257">
        <f>+'ING TELEMÁTICA'!F24</f>
        <v>17</v>
      </c>
      <c r="E9" s="265">
        <f>+'ING TELEMÁTICA'!H65</f>
        <v>32229.80000000001</v>
      </c>
      <c r="F9" s="260">
        <f>+'ING TELEMÁTICA'!A66</f>
        <v>29</v>
      </c>
      <c r="G9" s="233">
        <f>+'ING TELEMÁTICA'!B66</f>
        <v>108</v>
      </c>
      <c r="H9" s="234">
        <f>+'ING TELEMÁTICA'!E69</f>
        <v>34</v>
      </c>
      <c r="I9" s="269">
        <f>+'ING TELEMÁTICA'!F69</f>
        <v>125</v>
      </c>
      <c r="J9" s="272">
        <f t="shared" si="0"/>
        <v>56785.80000000001</v>
      </c>
      <c r="K9" s="6">
        <f>+'ING TELEMÁTICA'!H69</f>
        <v>56785.80000000001</v>
      </c>
      <c r="L9" s="226"/>
      <c r="M9" s="227"/>
      <c r="N9" s="228"/>
      <c r="O9" s="155"/>
      <c r="P9" s="142"/>
      <c r="Q9" s="142"/>
      <c r="R9" s="142"/>
      <c r="S9" s="142"/>
      <c r="T9" s="142"/>
      <c r="U9" s="222"/>
    </row>
    <row r="10" spans="1:21" x14ac:dyDescent="0.25">
      <c r="A10" s="28" t="s">
        <v>1121</v>
      </c>
      <c r="B10" s="251">
        <f>+'ING SIST BIOL'!H86</f>
        <v>139784.7212943662</v>
      </c>
      <c r="C10" s="246">
        <f>+'ING SIST BIOL'!E86</f>
        <v>64</v>
      </c>
      <c r="D10" s="257">
        <f>+'ING SIST BIOL'!F86</f>
        <v>120</v>
      </c>
      <c r="E10" s="265">
        <f>+'ING SIST BIOL'!H99</f>
        <v>5120</v>
      </c>
      <c r="F10" s="260">
        <f>+'ING SIST BIOL'!A100</f>
        <v>2</v>
      </c>
      <c r="G10" s="233">
        <f>+'ING SIST BIOL'!B100</f>
        <v>4</v>
      </c>
      <c r="H10" s="234">
        <f>+'ING SIST BIOL'!E103</f>
        <v>66</v>
      </c>
      <c r="I10" s="269">
        <f>+'ING SIST BIOL'!F103</f>
        <v>124</v>
      </c>
      <c r="J10" s="272">
        <f t="shared" si="0"/>
        <v>144904.7212943662</v>
      </c>
      <c r="K10" s="6">
        <f>+'ING SIST BIOL'!H103</f>
        <v>144904.7212943662</v>
      </c>
      <c r="L10" s="226"/>
      <c r="M10" s="227"/>
      <c r="N10" s="228"/>
      <c r="O10" s="155"/>
      <c r="P10" s="142"/>
      <c r="Q10" s="142"/>
      <c r="R10" s="142"/>
      <c r="S10" s="142"/>
      <c r="T10" s="142"/>
      <c r="U10" s="222"/>
    </row>
    <row r="11" spans="1:21" x14ac:dyDescent="0.25">
      <c r="A11" s="28" t="s">
        <v>1122</v>
      </c>
      <c r="B11" s="251">
        <f>+'LETRAS HISPÁNICAS'!H117</f>
        <v>96404.901265005436</v>
      </c>
      <c r="C11" s="246">
        <f>+'LETRAS HISPÁNICAS'!E117</f>
        <v>91</v>
      </c>
      <c r="D11" s="257">
        <f>+'LETRAS HISPÁNICAS'!F117</f>
        <v>254</v>
      </c>
      <c r="E11" s="265">
        <f>+'LETRAS HISPÁNICAS'!H806</f>
        <v>119065.17000000001</v>
      </c>
      <c r="F11" s="260">
        <f>+'LETRAS HISPÁNICAS'!A807</f>
        <v>778</v>
      </c>
      <c r="G11" s="233">
        <f>+'LETRAS HISPÁNICAS'!B807</f>
        <v>1258</v>
      </c>
      <c r="H11" s="234">
        <f>+'LETRAS HISPÁNICAS'!E810</f>
        <v>869</v>
      </c>
      <c r="I11" s="269">
        <f>+'LETRAS HISPÁNICAS'!F810</f>
        <v>1512</v>
      </c>
      <c r="J11" s="272">
        <f t="shared" si="0"/>
        <v>215470.07126500545</v>
      </c>
      <c r="K11" s="6">
        <f>+'LETRAS HISPÁNICAS'!H810</f>
        <v>215470.07126500545</v>
      </c>
      <c r="L11" s="223"/>
      <c r="M11" s="224"/>
      <c r="N11" s="225"/>
      <c r="O11" s="155"/>
      <c r="P11" s="142"/>
      <c r="Q11" s="142"/>
      <c r="R11" s="142"/>
      <c r="S11" s="142"/>
      <c r="T11" s="142"/>
      <c r="U11" s="222"/>
    </row>
    <row r="12" spans="1:21" x14ac:dyDescent="0.25">
      <c r="A12" s="28" t="s">
        <v>1123</v>
      </c>
      <c r="B12" s="251">
        <f>+MCP!H37</f>
        <v>143456.09</v>
      </c>
      <c r="C12" s="246">
        <f>+MCP!E37</f>
        <v>19</v>
      </c>
      <c r="D12" s="257">
        <f>+MCP!F37</f>
        <v>46</v>
      </c>
      <c r="E12" s="265">
        <f>+MCP!H55</f>
        <v>89830</v>
      </c>
      <c r="F12" s="260">
        <f>+MCP!A56</f>
        <v>6</v>
      </c>
      <c r="G12" s="233">
        <f>+MCP!B56</f>
        <v>70</v>
      </c>
      <c r="H12" s="234">
        <f>+MCP!E59</f>
        <v>25</v>
      </c>
      <c r="I12" s="269">
        <f>+MCP!F59</f>
        <v>116</v>
      </c>
      <c r="J12" s="272">
        <f t="shared" si="0"/>
        <v>233286.09</v>
      </c>
      <c r="K12" s="6">
        <f>+MCP!H59</f>
        <v>233286.09</v>
      </c>
      <c r="L12" s="223"/>
      <c r="M12" s="224"/>
      <c r="N12" s="225"/>
      <c r="O12" s="155"/>
      <c r="P12" s="142"/>
      <c r="Q12" s="142"/>
      <c r="R12" s="142"/>
      <c r="S12" s="142"/>
      <c r="T12" s="142"/>
      <c r="U12" s="222"/>
    </row>
    <row r="13" spans="1:21" x14ac:dyDescent="0.25">
      <c r="A13" s="28" t="s">
        <v>1124</v>
      </c>
      <c r="B13" s="251">
        <f>+MVZ!H40</f>
        <v>137055</v>
      </c>
      <c r="C13" s="246">
        <f>+MVZ!E40</f>
        <v>23</v>
      </c>
      <c r="D13" s="257">
        <f>+MVZ!F40</f>
        <v>83</v>
      </c>
      <c r="E13" s="265">
        <f>+MVZ!H66</f>
        <v>26468</v>
      </c>
      <c r="F13" s="260">
        <f>+MVZ!A67</f>
        <v>17</v>
      </c>
      <c r="G13" s="233">
        <f>+MVZ!B67</f>
        <v>19</v>
      </c>
      <c r="H13" s="234">
        <f>+MVZ!E70</f>
        <v>40</v>
      </c>
      <c r="I13" s="269">
        <f>+MVZ!F70</f>
        <v>102</v>
      </c>
      <c r="J13" s="272">
        <f t="shared" si="0"/>
        <v>163523</v>
      </c>
      <c r="K13" s="6">
        <f>+MVZ!H70</f>
        <v>163523</v>
      </c>
      <c r="L13" s="223"/>
      <c r="M13" s="224"/>
      <c r="N13" s="225"/>
      <c r="O13" s="155"/>
      <c r="P13" s="142"/>
      <c r="Q13" s="142"/>
      <c r="R13" s="142"/>
      <c r="S13" s="142"/>
      <c r="T13" s="142"/>
      <c r="U13" s="222"/>
    </row>
    <row r="14" spans="1:21" x14ac:dyDescent="0.25">
      <c r="A14" s="28" t="s">
        <v>1130</v>
      </c>
      <c r="B14" s="251">
        <f>+'NEGOCIOS INT'!H31</f>
        <v>37216.6</v>
      </c>
      <c r="C14" s="246">
        <f>+'NEGOCIOS INT'!E31</f>
        <v>14</v>
      </c>
      <c r="D14" s="257">
        <f>+'NEGOCIOS INT'!F31</f>
        <v>49</v>
      </c>
      <c r="E14" s="265">
        <f>+'NEGOCIOS INT'!H65</f>
        <v>26957.599999999999</v>
      </c>
      <c r="F14" s="260">
        <f>+'NEGOCIOS INT'!A66</f>
        <v>27</v>
      </c>
      <c r="G14" s="233">
        <f>+'NEGOCIOS INT'!B66</f>
        <v>74</v>
      </c>
      <c r="H14" s="234">
        <f>+'NEGOCIOS INT'!E69</f>
        <v>41</v>
      </c>
      <c r="I14" s="269">
        <f>+'NEGOCIOS INT'!F69</f>
        <v>123</v>
      </c>
      <c r="J14" s="272">
        <f t="shared" si="0"/>
        <v>64174.2</v>
      </c>
      <c r="K14" s="6">
        <f>+'NEGOCIOS INT'!H69</f>
        <v>64174.2</v>
      </c>
      <c r="L14" s="226"/>
      <c r="M14" s="227"/>
      <c r="N14" s="228"/>
      <c r="O14" s="155"/>
      <c r="P14" s="142"/>
      <c r="Q14" s="142"/>
      <c r="R14" s="142"/>
      <c r="S14" s="142"/>
      <c r="T14" s="142"/>
      <c r="U14" s="222"/>
    </row>
    <row r="15" spans="1:21" x14ac:dyDescent="0.25">
      <c r="A15" s="28" t="s">
        <v>1125</v>
      </c>
      <c r="B15" s="251">
        <f>+NUTRICIÓN!H37</f>
        <v>69087.149999999994</v>
      </c>
      <c r="C15" s="246">
        <f>+NUTRICIÓN!E37</f>
        <v>20</v>
      </c>
      <c r="D15" s="257">
        <f>+NUTRICIÓN!F37</f>
        <v>71</v>
      </c>
      <c r="E15" s="265">
        <f>+NUTRICIÓN!H50</f>
        <v>2997</v>
      </c>
      <c r="F15" s="260">
        <f>+NUTRICIÓN!A51</f>
        <v>5</v>
      </c>
      <c r="G15" s="233">
        <f>+NUTRICIÓN!B51</f>
        <v>3</v>
      </c>
      <c r="H15" s="234">
        <f>+NUTRICIÓN!E54</f>
        <v>25</v>
      </c>
      <c r="I15" s="269">
        <f>+NUTRICIÓN!F54</f>
        <v>74</v>
      </c>
      <c r="J15" s="272">
        <f t="shared" si="0"/>
        <v>72084.149999999994</v>
      </c>
      <c r="K15" s="6">
        <f>+NUTRICIÓN!H54</f>
        <v>72084.149999999994</v>
      </c>
      <c r="L15" s="223"/>
      <c r="M15" s="224"/>
      <c r="N15" s="225"/>
      <c r="O15" s="155"/>
      <c r="P15" s="142"/>
      <c r="Q15" s="142"/>
      <c r="R15" s="142"/>
      <c r="S15" s="142"/>
      <c r="T15" s="142"/>
      <c r="U15" s="222"/>
    </row>
    <row r="16" spans="1:21" x14ac:dyDescent="0.25">
      <c r="A16" s="28" t="s">
        <v>1126</v>
      </c>
      <c r="B16" s="251">
        <f>+PERIODISMO!H51</f>
        <v>74502.142857142855</v>
      </c>
      <c r="C16" s="246">
        <f>+PERIODISMO!E51</f>
        <v>35</v>
      </c>
      <c r="D16" s="257">
        <f>+PERIODISMO!F51</f>
        <v>167</v>
      </c>
      <c r="E16" s="265">
        <f>+PERIODISMO!H90</f>
        <v>25652.799999999999</v>
      </c>
      <c r="F16" s="260">
        <f>+PERIODISMO!A91</f>
        <v>29</v>
      </c>
      <c r="G16" s="233">
        <f>+PERIODISMO!B91</f>
        <v>114</v>
      </c>
      <c r="H16" s="234">
        <f>+PERIODISMO!E94</f>
        <v>64</v>
      </c>
      <c r="I16" s="269">
        <f>+PERIODISMO!F94</f>
        <v>281</v>
      </c>
      <c r="J16" s="272">
        <f t="shared" si="0"/>
        <v>100154.94285714286</v>
      </c>
      <c r="K16" s="6">
        <f>+PERIODISMO!H94</f>
        <v>100154.94285714286</v>
      </c>
      <c r="L16" s="226"/>
      <c r="M16" s="227"/>
      <c r="N16" s="228"/>
      <c r="O16" s="155"/>
      <c r="P16" s="142"/>
      <c r="Q16" s="142"/>
      <c r="R16" s="142"/>
      <c r="S16" s="142"/>
      <c r="T16" s="142"/>
      <c r="U16" s="222"/>
    </row>
    <row r="17" spans="1:22" x14ac:dyDescent="0.25">
      <c r="A17" s="28" t="s">
        <v>1127</v>
      </c>
      <c r="B17" s="251">
        <f>+PSICOLOGÍA!H48</f>
        <v>154400.9617183099</v>
      </c>
      <c r="C17" s="246">
        <f>+PSICOLOGÍA!E48</f>
        <v>31</v>
      </c>
      <c r="D17" s="257">
        <f>+PSICOLOGÍA!F48</f>
        <v>68</v>
      </c>
      <c r="E17" s="265">
        <f>+PSICOLOGÍA!H61</f>
        <v>1725</v>
      </c>
      <c r="F17" s="260">
        <f>+PSICOLOGÍA!A62</f>
        <v>1</v>
      </c>
      <c r="G17" s="233">
        <f>+PSICOLOGÍA!B62</f>
        <v>5</v>
      </c>
      <c r="H17" s="234">
        <f>+PSICOLOGÍA!E65</f>
        <v>32</v>
      </c>
      <c r="I17" s="269">
        <f>+PSICOLOGÍA!F65</f>
        <v>73</v>
      </c>
      <c r="J17" s="272">
        <f t="shared" si="0"/>
        <v>156125.9617183099</v>
      </c>
      <c r="K17" s="6">
        <f>+PSICOLOGÍA!H65</f>
        <v>156125.9617183099</v>
      </c>
      <c r="L17" s="223"/>
      <c r="M17" s="224"/>
      <c r="N17" s="225"/>
      <c r="O17" s="155"/>
      <c r="P17" s="142"/>
      <c r="Q17" s="142"/>
      <c r="R17" s="142"/>
      <c r="S17" s="142"/>
      <c r="T17" s="142"/>
      <c r="U17" s="222"/>
    </row>
    <row r="18" spans="1:22" x14ac:dyDescent="0.25">
      <c r="A18" s="244" t="s">
        <v>1128</v>
      </c>
      <c r="B18" s="252">
        <f>+SLPCyE!H23</f>
        <v>20692</v>
      </c>
      <c r="C18" s="247">
        <f>+SLPCyE!E23</f>
        <v>5</v>
      </c>
      <c r="D18" s="258">
        <f>+SLPCyE!F23</f>
        <v>16</v>
      </c>
      <c r="E18" s="266">
        <f>+SLPCyE!H31</f>
        <v>139932</v>
      </c>
      <c r="F18" s="261">
        <f>+SLPCyE!A39</f>
        <v>3</v>
      </c>
      <c r="G18" s="235">
        <f>+SLPCyE!B39</f>
        <v>21</v>
      </c>
      <c r="H18" s="236">
        <f>+SLPCyE!E42</f>
        <v>8</v>
      </c>
      <c r="I18" s="269">
        <f>+SLPCyE!F42</f>
        <v>37</v>
      </c>
      <c r="J18" s="272">
        <f t="shared" si="0"/>
        <v>160624</v>
      </c>
      <c r="K18" s="6">
        <f>+SLPCyE!H42</f>
        <v>160624</v>
      </c>
      <c r="L18" s="223"/>
      <c r="M18" s="224"/>
      <c r="N18" s="225"/>
      <c r="O18" s="155"/>
      <c r="P18" s="142"/>
      <c r="Q18" s="142"/>
      <c r="R18" s="142"/>
      <c r="S18" s="142"/>
      <c r="T18" s="142"/>
      <c r="U18" s="222"/>
    </row>
    <row r="19" spans="1:22" x14ac:dyDescent="0.25">
      <c r="A19" s="28" t="s">
        <v>1129</v>
      </c>
      <c r="B19" s="251">
        <f>+'TRABAJO SOCIAL'!H54</f>
        <v>43314.549380281693</v>
      </c>
      <c r="C19" s="246">
        <f>+'TRABAJO SOCIAL'!E54</f>
        <v>37</v>
      </c>
      <c r="D19" s="257">
        <f>+'TRABAJO SOCIAL'!F54</f>
        <v>91</v>
      </c>
      <c r="E19" s="265">
        <f>+'TRABAJO SOCIAL'!H207</f>
        <v>51911.05000000001</v>
      </c>
      <c r="F19" s="260">
        <f>+'TRABAJO SOCIAL'!A208</f>
        <v>143</v>
      </c>
      <c r="G19" s="233">
        <f>+'TRABAJO SOCIAL'!B208</f>
        <v>205</v>
      </c>
      <c r="H19" s="234">
        <f>+'TRABAJO SOCIAL'!E211</f>
        <v>180</v>
      </c>
      <c r="I19" s="269">
        <f>+'TRABAJO SOCIAL'!F211</f>
        <v>296</v>
      </c>
      <c r="J19" s="272">
        <f t="shared" si="0"/>
        <v>95225.599380281696</v>
      </c>
      <c r="K19" s="6">
        <f>+'TRABAJO SOCIAL'!H211</f>
        <v>95225.599380281696</v>
      </c>
      <c r="L19" s="226"/>
      <c r="M19" s="227"/>
      <c r="N19" s="228"/>
      <c r="O19" s="155"/>
      <c r="P19" s="142"/>
      <c r="Q19" s="142"/>
      <c r="R19" s="142"/>
      <c r="S19" s="142"/>
      <c r="T19" s="142"/>
      <c r="U19" s="222"/>
    </row>
    <row r="20" spans="1:22" x14ac:dyDescent="0.25">
      <c r="A20" s="28" t="s">
        <v>1131</v>
      </c>
      <c r="B20" s="251">
        <f>+'MA. ADMON'!H20</f>
        <v>12626</v>
      </c>
      <c r="C20" s="246">
        <f>+'MA. ADMON'!E20</f>
        <v>3</v>
      </c>
      <c r="D20" s="257">
        <f>+'MA. ADMON'!F20</f>
        <v>20</v>
      </c>
      <c r="E20" s="265">
        <f>+'MA. ADMON'!H39</f>
        <v>9223.5</v>
      </c>
      <c r="F20" s="260">
        <f>+'MA. ADMON'!A40</f>
        <v>4</v>
      </c>
      <c r="G20" s="233">
        <f>+'MA. ADMON'!B40</f>
        <v>25</v>
      </c>
      <c r="H20" s="234">
        <f>+'MA. ADMON'!E43</f>
        <v>7</v>
      </c>
      <c r="I20" s="269">
        <f>+'MA. ADMON'!F43</f>
        <v>45</v>
      </c>
      <c r="J20" s="272">
        <f t="shared" si="0"/>
        <v>21849.5</v>
      </c>
      <c r="K20" s="6">
        <f>+'MA. ADMON'!H43</f>
        <v>21849.5</v>
      </c>
      <c r="L20" s="226"/>
      <c r="M20" s="227"/>
      <c r="N20" s="228"/>
      <c r="O20" s="155"/>
      <c r="P20" s="142"/>
      <c r="Q20" s="142"/>
      <c r="R20" s="142"/>
      <c r="S20" s="142"/>
      <c r="T20" s="142"/>
      <c r="U20" s="222"/>
    </row>
    <row r="21" spans="1:22" x14ac:dyDescent="0.25">
      <c r="A21" s="28" t="s">
        <v>1377</v>
      </c>
      <c r="B21" s="253"/>
      <c r="C21" s="248"/>
      <c r="D21" s="28"/>
      <c r="E21" s="253"/>
      <c r="F21" s="248"/>
      <c r="G21" s="16"/>
      <c r="H21" s="16"/>
      <c r="I21" s="257"/>
      <c r="J21" s="253"/>
      <c r="K21" s="6"/>
      <c r="L21" s="226"/>
      <c r="M21" s="227"/>
      <c r="N21" s="228"/>
      <c r="O21" s="155"/>
      <c r="P21" s="142"/>
      <c r="Q21" s="142"/>
      <c r="R21" s="142"/>
      <c r="S21" s="142"/>
      <c r="T21" s="142"/>
      <c r="U21" s="222"/>
    </row>
    <row r="22" spans="1:22" x14ac:dyDescent="0.25">
      <c r="A22" s="28" t="s">
        <v>28</v>
      </c>
      <c r="B22" s="251">
        <f>+'MA. DERECHO'!H26</f>
        <v>25619</v>
      </c>
      <c r="C22" s="246">
        <f>+'MA. DERECHO'!E26</f>
        <v>11</v>
      </c>
      <c r="D22" s="257">
        <f>+'MA. DERECHO'!F26</f>
        <v>55</v>
      </c>
      <c r="E22" s="265">
        <f>+'MA. DERECHO'!H39</f>
        <v>6995</v>
      </c>
      <c r="F22" s="260">
        <f>+'MA. DERECHO'!A40</f>
        <v>1</v>
      </c>
      <c r="G22" s="233">
        <f>+'MA. DERECHO'!B40</f>
        <v>5</v>
      </c>
      <c r="H22" s="234">
        <f>+'MA. DERECHO'!E43</f>
        <v>12</v>
      </c>
      <c r="I22" s="269">
        <f>+'MA. DERECHO'!F43</f>
        <v>60</v>
      </c>
      <c r="J22" s="272">
        <f t="shared" ref="J22:J32" si="1">+B22+E22</f>
        <v>32614</v>
      </c>
      <c r="K22" s="6">
        <f>+'MA. DERECHO'!H43</f>
        <v>32614</v>
      </c>
      <c r="L22" s="226"/>
      <c r="M22" s="227"/>
      <c r="N22" s="228"/>
      <c r="O22" s="155"/>
      <c r="P22" s="142"/>
      <c r="Q22" s="142"/>
      <c r="R22" s="142"/>
      <c r="S22" s="142"/>
      <c r="T22" s="142"/>
      <c r="U22" s="222"/>
    </row>
    <row r="23" spans="1:22" x14ac:dyDescent="0.25">
      <c r="A23" s="28" t="s">
        <v>587</v>
      </c>
      <c r="B23" s="251">
        <f>+'MA. ESTUDIOS'!$H$21</f>
        <v>21805.660000000003</v>
      </c>
      <c r="C23" s="246">
        <f>+'MA. ESTUDIOS'!$E$21</f>
        <v>6</v>
      </c>
      <c r="D23" s="257">
        <f>+'MA. ESTUDIOS'!$F$21</f>
        <v>18</v>
      </c>
      <c r="E23" s="265">
        <f>+'MA. ESTUDIOS'!$H$38</f>
        <v>0</v>
      </c>
      <c r="F23" s="260">
        <f>+'MA. ESTUDIOS'!$A$39</f>
        <v>0</v>
      </c>
      <c r="G23" s="233">
        <f>+'MA. ESTUDIOS'!$B$39</f>
        <v>0</v>
      </c>
      <c r="H23" s="234">
        <f>+'MA. ESTUDIOS'!$E$42</f>
        <v>6</v>
      </c>
      <c r="I23" s="269">
        <f>+'MA. ESTUDIOS'!$F$42</f>
        <v>18</v>
      </c>
      <c r="J23" s="272">
        <f>+'MA. ESTUDIOS'!$H$42</f>
        <v>21805.660000000003</v>
      </c>
      <c r="K23" s="6">
        <f>+'MA. ESTUDIOS'!H42</f>
        <v>21805.660000000003</v>
      </c>
      <c r="L23" s="217"/>
      <c r="M23" s="220"/>
      <c r="N23" s="221"/>
      <c r="O23" s="155"/>
      <c r="P23" s="142"/>
      <c r="Q23" s="142"/>
      <c r="R23" s="142"/>
      <c r="S23" s="142"/>
      <c r="T23" s="142"/>
      <c r="U23" s="222"/>
    </row>
    <row r="24" spans="1:22" x14ac:dyDescent="0.25">
      <c r="A24" s="28" t="s">
        <v>29</v>
      </c>
      <c r="B24" s="251">
        <f>+'MA. PSICOLOGÍA'!H17</f>
        <v>0</v>
      </c>
      <c r="C24" s="246">
        <f>+'MA. PSICOLOGÍA'!E17</f>
        <v>0</v>
      </c>
      <c r="D24" s="257">
        <f>+'MA. PSICOLOGÍA'!F17</f>
        <v>0</v>
      </c>
      <c r="E24" s="265">
        <f>+'MA. PSICOLOGÍA'!H34</f>
        <v>0</v>
      </c>
      <c r="F24" s="260">
        <f>+'MA. PSICOLOGÍA'!A35</f>
        <v>0</v>
      </c>
      <c r="G24" s="233">
        <f>+'MA. PSICOLOGÍA'!B35</f>
        <v>0</v>
      </c>
      <c r="H24" s="234">
        <f>+'MA. PSICOLOGÍA'!E38</f>
        <v>0</v>
      </c>
      <c r="I24" s="269">
        <f>+'MA. PSICOLOGÍA'!F38</f>
        <v>0</v>
      </c>
      <c r="J24" s="272">
        <f t="shared" si="1"/>
        <v>0</v>
      </c>
      <c r="K24" s="6"/>
      <c r="L24" s="217"/>
      <c r="M24" s="220"/>
      <c r="N24" s="221"/>
      <c r="O24" s="155"/>
      <c r="P24" s="142"/>
      <c r="Q24" s="142"/>
      <c r="R24" s="142"/>
      <c r="S24" s="142"/>
      <c r="T24" s="142"/>
      <c r="U24" s="222"/>
    </row>
    <row r="25" spans="1:22" x14ac:dyDescent="0.25">
      <c r="A25" s="28" t="s">
        <v>30</v>
      </c>
      <c r="B25" s="251">
        <f>+'MA. SALUD P'!H20</f>
        <v>16252.54</v>
      </c>
      <c r="C25" s="246">
        <f>+'MA. SALUD P'!E20</f>
        <v>5</v>
      </c>
      <c r="D25" s="257">
        <f>+'MA. SALUD P'!F20</f>
        <v>25</v>
      </c>
      <c r="E25" s="265">
        <f>+'MA. SALUD P'!H49</f>
        <v>18789.150000000001</v>
      </c>
      <c r="F25" s="260">
        <f>+'MA. SALUD P'!A50</f>
        <v>15</v>
      </c>
      <c r="G25" s="233">
        <f>+'MA. SALUD P'!B50</f>
        <v>38</v>
      </c>
      <c r="H25" s="234">
        <f>+'MA. SALUD P'!E53</f>
        <v>20</v>
      </c>
      <c r="I25" s="269">
        <f>+'MA. SALUD P'!F53</f>
        <v>63</v>
      </c>
      <c r="J25" s="272">
        <f t="shared" si="1"/>
        <v>35041.69</v>
      </c>
      <c r="K25" s="6">
        <f>+'MA. SALUD P'!H53</f>
        <v>35041.69</v>
      </c>
      <c r="L25" s="217"/>
      <c r="M25" s="220"/>
      <c r="N25" s="221"/>
      <c r="O25" s="155"/>
      <c r="P25" s="142"/>
      <c r="Q25" s="142"/>
      <c r="R25" s="142"/>
      <c r="S25" s="142"/>
      <c r="T25" s="142"/>
      <c r="U25" s="222"/>
    </row>
    <row r="26" spans="1:22" x14ac:dyDescent="0.25">
      <c r="A26" s="28" t="s">
        <v>1132</v>
      </c>
      <c r="B26" s="251">
        <f>+'MA. TECNOLOGÍAS'!H18</f>
        <v>2632.61</v>
      </c>
      <c r="C26" s="246">
        <f>+'MA. TECNOLOGÍAS'!E18</f>
        <v>2</v>
      </c>
      <c r="D26" s="257">
        <f>+'MA. TECNOLOGÍAS'!F18</f>
        <v>10</v>
      </c>
      <c r="E26" s="265">
        <f>+'MA. TECNOLOGÍAS'!H44</f>
        <v>18798.400000000001</v>
      </c>
      <c r="F26" s="260">
        <f>+'MA. TECNOLOGÍAS'!A51</f>
        <v>21</v>
      </c>
      <c r="G26" s="233">
        <f>+'MA. TECNOLOGÍAS'!B51</f>
        <v>61</v>
      </c>
      <c r="H26" s="234">
        <f>+'MA. TECNOLOGÍAS'!E54</f>
        <v>23</v>
      </c>
      <c r="I26" s="269">
        <f>+'MA. TECNOLOGÍAS'!F54</f>
        <v>71</v>
      </c>
      <c r="J26" s="272">
        <f t="shared" si="1"/>
        <v>21431.010000000002</v>
      </c>
      <c r="K26" s="6">
        <f>+'MA. TECNOLOGÍAS'!H54</f>
        <v>21431.010000000002</v>
      </c>
      <c r="L26" s="217"/>
      <c r="M26" s="220"/>
      <c r="N26" s="221"/>
      <c r="O26" s="155"/>
      <c r="P26" s="142"/>
      <c r="Q26" s="142"/>
      <c r="R26" s="142"/>
      <c r="S26" s="142"/>
      <c r="T26" s="142"/>
      <c r="U26" s="222"/>
    </row>
    <row r="27" spans="1:22" x14ac:dyDescent="0.25">
      <c r="A27" s="28" t="s">
        <v>32</v>
      </c>
      <c r="B27" s="251">
        <f>+DOCVS!H20</f>
        <v>14787.04</v>
      </c>
      <c r="C27" s="246">
        <f>+DOCVS!E20</f>
        <v>0</v>
      </c>
      <c r="D27" s="257">
        <f>+DOCVS!F20</f>
        <v>0</v>
      </c>
      <c r="E27" s="265">
        <f>+DOCVS!H37</f>
        <v>0</v>
      </c>
      <c r="F27" s="260">
        <f>+DOCVS!A38</f>
        <v>0</v>
      </c>
      <c r="G27" s="233">
        <f>+DOCVS!B38</f>
        <v>0</v>
      </c>
      <c r="H27" s="234">
        <f>+DOCVS!E41</f>
        <v>0</v>
      </c>
      <c r="I27" s="269">
        <f>+DOCVS!F41</f>
        <v>0</v>
      </c>
      <c r="J27" s="272">
        <f t="shared" si="1"/>
        <v>14787.04</v>
      </c>
      <c r="K27" s="6">
        <f>+DOCVS!H41</f>
        <v>14787.04</v>
      </c>
      <c r="L27" s="217"/>
      <c r="M27" s="220"/>
      <c r="N27" s="221"/>
      <c r="O27" s="142"/>
      <c r="P27" s="142"/>
      <c r="Q27" s="142"/>
      <c r="R27" s="142"/>
      <c r="S27" s="142"/>
      <c r="T27" s="142"/>
      <c r="U27" s="222"/>
    </row>
    <row r="28" spans="1:22" x14ac:dyDescent="0.25">
      <c r="A28" s="28" t="s">
        <v>33</v>
      </c>
      <c r="B28" s="253">
        <f>+DOPSIC!H18</f>
        <v>0</v>
      </c>
      <c r="C28" s="246">
        <f>+DOPSIC!E18</f>
        <v>0</v>
      </c>
      <c r="D28" s="257">
        <f>+DOPSIC!F18</f>
        <v>0</v>
      </c>
      <c r="E28" s="254">
        <f>+DOPSIC!H35</f>
        <v>0</v>
      </c>
      <c r="F28" s="260">
        <f>+DOPSIC!A36</f>
        <v>0</v>
      </c>
      <c r="G28" s="233">
        <f>+DOPSIC!B36</f>
        <v>0</v>
      </c>
      <c r="H28" s="234">
        <f>+DOPSIC!E39</f>
        <v>0</v>
      </c>
      <c r="I28" s="269">
        <f>+DOPSIC!F39</f>
        <v>0</v>
      </c>
      <c r="J28" s="272">
        <f t="shared" si="1"/>
        <v>0</v>
      </c>
      <c r="K28" s="6"/>
      <c r="L28" s="229"/>
      <c r="M28" s="230"/>
      <c r="N28" s="230"/>
      <c r="O28" s="142"/>
      <c r="P28" s="142"/>
      <c r="Q28" s="142"/>
      <c r="R28" s="142"/>
      <c r="S28" s="142"/>
      <c r="T28" s="142"/>
      <c r="U28" s="222"/>
    </row>
    <row r="29" spans="1:22" x14ac:dyDescent="0.25">
      <c r="A29" s="28" t="s">
        <v>1899</v>
      </c>
      <c r="B29" s="254">
        <v>140000</v>
      </c>
      <c r="C29" s="248"/>
      <c r="D29" s="28"/>
      <c r="E29" s="254">
        <v>50000</v>
      </c>
      <c r="F29" s="262"/>
      <c r="G29" s="237"/>
      <c r="H29" s="238"/>
      <c r="I29" s="269"/>
      <c r="J29" s="272">
        <f t="shared" si="1"/>
        <v>190000</v>
      </c>
      <c r="K29" s="6">
        <f>+B29+E29</f>
        <v>190000</v>
      </c>
      <c r="L29" s="142"/>
      <c r="M29" s="142"/>
      <c r="N29" s="142"/>
      <c r="O29" s="142"/>
      <c r="P29" s="142"/>
      <c r="Q29" s="142"/>
      <c r="R29" s="142"/>
      <c r="S29" s="142"/>
      <c r="T29" s="142"/>
      <c r="U29" s="231"/>
    </row>
    <row r="30" spans="1:22" x14ac:dyDescent="0.25">
      <c r="A30" s="28" t="s">
        <v>1900</v>
      </c>
      <c r="B30" s="254"/>
      <c r="C30" s="248"/>
      <c r="D30" s="28"/>
      <c r="E30" s="254">
        <v>90000</v>
      </c>
      <c r="F30" s="262"/>
      <c r="G30" s="237"/>
      <c r="H30" s="238"/>
      <c r="I30" s="270"/>
      <c r="J30" s="272">
        <f t="shared" si="1"/>
        <v>90000</v>
      </c>
      <c r="K30" s="6">
        <f>+E30</f>
        <v>90000</v>
      </c>
      <c r="L30" s="142"/>
      <c r="M30" s="142"/>
      <c r="N30" s="142"/>
      <c r="O30" s="142"/>
      <c r="P30" s="142"/>
      <c r="Q30" s="142"/>
      <c r="R30" s="142"/>
      <c r="S30" s="142"/>
      <c r="T30" s="142"/>
      <c r="U30" s="231"/>
      <c r="V30" s="214"/>
    </row>
    <row r="31" spans="1:22" x14ac:dyDescent="0.25">
      <c r="A31" s="28" t="s">
        <v>1134</v>
      </c>
      <c r="B31" s="254"/>
      <c r="C31" s="248"/>
      <c r="D31" s="28"/>
      <c r="E31" s="254">
        <v>71861</v>
      </c>
      <c r="F31" s="262"/>
      <c r="G31" s="237"/>
      <c r="H31" s="238"/>
      <c r="I31" s="270"/>
      <c r="J31" s="272">
        <f t="shared" si="1"/>
        <v>71861</v>
      </c>
      <c r="K31" s="6">
        <f>+J31</f>
        <v>71861</v>
      </c>
      <c r="L31" s="142"/>
      <c r="M31" s="142"/>
      <c r="N31" s="142"/>
      <c r="O31" s="142"/>
      <c r="P31" s="142"/>
      <c r="Q31" s="142"/>
      <c r="R31" s="142"/>
      <c r="S31" s="142"/>
      <c r="T31" s="142"/>
      <c r="U31" s="222"/>
    </row>
    <row r="32" spans="1:22" ht="15.75" thickBot="1" x14ac:dyDescent="0.3">
      <c r="A32" s="28" t="s">
        <v>1901</v>
      </c>
      <c r="B32" s="255"/>
      <c r="C32" s="248"/>
      <c r="D32" s="28"/>
      <c r="E32" s="267">
        <f>39146+10365</f>
        <v>49511</v>
      </c>
      <c r="F32" s="262"/>
      <c r="G32" s="237"/>
      <c r="H32" s="234">
        <f>+'Desarrollo de colecciones'!$E$17</f>
        <v>210</v>
      </c>
      <c r="I32" s="269">
        <f>+'Desarrollo de colecciones'!$F$17</f>
        <v>210</v>
      </c>
      <c r="J32" s="273">
        <f t="shared" si="1"/>
        <v>49511</v>
      </c>
      <c r="K32" s="6">
        <f>+J32</f>
        <v>49511</v>
      </c>
      <c r="L32" s="142"/>
      <c r="M32" s="142"/>
      <c r="N32" s="142"/>
      <c r="O32" s="142"/>
      <c r="P32" s="142"/>
      <c r="Q32" s="142"/>
      <c r="R32" s="142"/>
      <c r="S32" s="142"/>
      <c r="T32" s="142"/>
      <c r="U32" s="222"/>
    </row>
    <row r="33" spans="2:21" x14ac:dyDescent="0.25">
      <c r="F33" s="112"/>
      <c r="G33" s="112"/>
      <c r="L33" s="142"/>
      <c r="M33" s="142"/>
      <c r="N33" s="142"/>
      <c r="O33" s="142"/>
      <c r="P33" s="142"/>
      <c r="Q33" s="142"/>
      <c r="R33" s="142"/>
      <c r="S33" s="142"/>
      <c r="T33" s="142"/>
      <c r="U33" s="231"/>
    </row>
    <row r="34" spans="2:21" x14ac:dyDescent="0.25">
      <c r="E34" s="100"/>
      <c r="F34" s="113"/>
      <c r="G34" s="113"/>
      <c r="H34" s="47"/>
      <c r="I34" s="47"/>
      <c r="J34" s="100"/>
      <c r="L34" s="142"/>
      <c r="M34" s="142"/>
      <c r="N34" s="142"/>
      <c r="O34" s="142"/>
      <c r="P34" s="142"/>
      <c r="Q34" s="142"/>
      <c r="R34" s="142"/>
      <c r="S34" s="142"/>
      <c r="T34" s="142"/>
      <c r="U34" s="232"/>
    </row>
    <row r="35" spans="2:21" x14ac:dyDescent="0.25">
      <c r="B35" s="212">
        <f t="shared" ref="B35:I35" si="2">SUM(B2:B34)</f>
        <v>1463503.7973645104</v>
      </c>
      <c r="C35" s="213">
        <f t="shared" si="2"/>
        <v>449</v>
      </c>
      <c r="D35" s="213">
        <f t="shared" si="2"/>
        <v>1390</v>
      </c>
      <c r="E35" s="111">
        <f t="shared" si="2"/>
        <v>1373566.68</v>
      </c>
      <c r="F35" s="213">
        <f t="shared" si="2"/>
        <v>1274</v>
      </c>
      <c r="G35" s="213">
        <f t="shared" si="2"/>
        <v>2640</v>
      </c>
      <c r="H35" s="210">
        <f t="shared" si="2"/>
        <v>1933</v>
      </c>
      <c r="I35" s="210">
        <f t="shared" si="2"/>
        <v>4263</v>
      </c>
      <c r="J35" s="211">
        <f>SUM(J2:J33)</f>
        <v>2837070.4773645098</v>
      </c>
      <c r="K35" s="100">
        <f>SUM(K2:K34)</f>
        <v>2837070.4773645098</v>
      </c>
    </row>
    <row r="36" spans="2:21" x14ac:dyDescent="0.25">
      <c r="E36" s="6"/>
      <c r="F36" s="6"/>
      <c r="G36" s="6"/>
      <c r="J36" s="6"/>
    </row>
    <row r="37" spans="2:21" x14ac:dyDescent="0.25">
      <c r="B37" s="6">
        <v>1400000</v>
      </c>
      <c r="E37" s="100">
        <v>1400000</v>
      </c>
      <c r="F37" s="100"/>
      <c r="G37" s="100"/>
      <c r="J37" s="100">
        <v>2800000</v>
      </c>
    </row>
    <row r="38" spans="2:21" x14ac:dyDescent="0.25">
      <c r="B38" s="100">
        <f>+B37-B35</f>
        <v>-63503.797364510363</v>
      </c>
      <c r="E38" s="111">
        <f>+E37-E35</f>
        <v>26433.320000000065</v>
      </c>
      <c r="F38" s="208"/>
      <c r="G38" s="208"/>
      <c r="J38" s="208">
        <f>+J37-J35</f>
        <v>-37070.477364509832</v>
      </c>
    </row>
    <row r="39" spans="2:21" x14ac:dyDescent="0.25">
      <c r="E39" s="100"/>
      <c r="F39" s="100"/>
      <c r="G39" s="100"/>
      <c r="J39" s="209"/>
    </row>
    <row r="41" spans="2:21" x14ac:dyDescent="0.25">
      <c r="E41" s="100">
        <f>+ABOGADO!H39+AGROBIOTECNOLOGÍA!H30+AGRONEGOCIOS!H29+'CULTURA FÍSICA'!H24+'CULTURA FÍSICA'!H25+'CULTURA FÍSICA'!H26+'CULTURA FÍSICA'!H27+'CULTURA FÍSICA'!H28+'CULTURA FÍSICA'!H29+'CULTURA FÍSICA'!H30+'CULTURA FÍSICA'!H31+'CULTURA FÍSICA'!H32+'CULTURA FÍSICA'!H33+'CULTURA FÍSICA'!H34+'CULTURA FÍSICA'!H35+DTS!H38+DTS!H39+DTS!H40+DTS!H41+DTS!H42+DTS!H43+DTS!H44+DTS!H45+DTS!H46+DTS!H47+DTS!H48+DTS!H49+ENFERMERÍA!H44+'ING TELEMÁTICA'!H29+'ING TELEMÁTICA'!H30+'LETRAS HISPÁNICAS'!H155+'LETRAS HISPÁNICAS'!H156+'LETRAS HISPÁNICAS'!H157+'LETRAS HISPÁNICAS'!H158+'LETRAS HISPÁNICAS'!H159+'LETRAS HISPÁNICAS'!H160+MCP!H49+MVZ!H45+'NEGOCIOS INT'!H36+'NEGOCIOS INT'!H37+'NEGOCIOS INT'!H38+'NEGOCIOS INT'!H39+'NEGOCIOS INT'!H40+NUTRICIÓN!H42+SLPCyE!H29+SLPCyE!H30+'MA. ADMON'!H25+'MA. DERECHO'!H31</f>
        <v>407586</v>
      </c>
    </row>
  </sheetData>
  <pageMargins left="0.7" right="0.7" top="0.75" bottom="0.75" header="0.3" footer="0.3"/>
  <pageSetup scale="4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2"/>
  <sheetViews>
    <sheetView topLeftCell="A46" workbookViewId="0">
      <selection activeCell="G13" sqref="G13"/>
    </sheetView>
  </sheetViews>
  <sheetFormatPr baseColWidth="10" defaultRowHeight="15" x14ac:dyDescent="0.25"/>
  <cols>
    <col min="2" max="2" width="53.5703125" customWidth="1"/>
    <col min="3" max="3" width="17.42578125" customWidth="1"/>
    <col min="4" max="4" width="5.85546875" customWidth="1"/>
    <col min="5" max="5" width="43.7109375" customWidth="1"/>
    <col min="7" max="7" width="10" customWidth="1"/>
    <col min="8" max="8" width="18.42578125" customWidth="1"/>
  </cols>
  <sheetData>
    <row r="1" spans="1:22" ht="15.75" thickBot="1" x14ac:dyDescent="0.3">
      <c r="A1" s="215" t="s">
        <v>1105</v>
      </c>
      <c r="B1" s="143" t="s">
        <v>1135</v>
      </c>
      <c r="C1" s="146" t="s">
        <v>1136</v>
      </c>
      <c r="D1" s="147" t="s">
        <v>1145</v>
      </c>
      <c r="E1" s="216" t="s">
        <v>2766</v>
      </c>
      <c r="F1" s="136" t="s">
        <v>1141</v>
      </c>
      <c r="G1" s="136" t="s">
        <v>2627</v>
      </c>
      <c r="H1" s="136"/>
      <c r="J1" s="142"/>
      <c r="K1" s="154"/>
      <c r="L1" s="154"/>
      <c r="M1" s="154"/>
      <c r="N1" s="142"/>
      <c r="O1" s="142"/>
      <c r="P1" s="142"/>
      <c r="Q1" s="142"/>
      <c r="R1" s="142"/>
      <c r="S1" s="154"/>
      <c r="T1" s="142"/>
      <c r="U1" s="142"/>
      <c r="V1" s="142"/>
    </row>
    <row r="2" spans="1:22" s="136" customFormat="1" x14ac:dyDescent="0.25">
      <c r="A2" s="193" t="s">
        <v>2696</v>
      </c>
      <c r="B2" s="152" t="s">
        <v>2663</v>
      </c>
      <c r="C2" s="165">
        <v>2592</v>
      </c>
      <c r="D2" s="152"/>
      <c r="E2" s="152" t="s">
        <v>2697</v>
      </c>
      <c r="F2" s="152"/>
      <c r="G2" s="153"/>
      <c r="H2" s="144"/>
      <c r="J2" s="154"/>
      <c r="K2" s="142"/>
      <c r="L2" s="155"/>
      <c r="M2" s="154"/>
      <c r="N2" s="142"/>
      <c r="O2" s="142"/>
      <c r="P2" s="154"/>
      <c r="Q2" s="154"/>
      <c r="R2" s="154"/>
      <c r="S2" s="142"/>
      <c r="T2" s="142"/>
      <c r="U2" s="142"/>
      <c r="V2" s="142"/>
    </row>
    <row r="3" spans="1:22" s="136" customFormat="1" x14ac:dyDescent="0.25">
      <c r="A3" s="174" t="s">
        <v>2698</v>
      </c>
      <c r="B3" s="138" t="s">
        <v>2699</v>
      </c>
      <c r="C3" s="160">
        <v>7148.5</v>
      </c>
      <c r="D3" s="139"/>
      <c r="E3" s="138" t="s">
        <v>2697</v>
      </c>
      <c r="F3" s="138"/>
      <c r="G3" s="139" t="s">
        <v>2728</v>
      </c>
      <c r="H3" s="144"/>
      <c r="J3" s="154"/>
      <c r="K3" s="142"/>
      <c r="L3" s="155"/>
      <c r="M3" s="154"/>
      <c r="N3" s="142"/>
      <c r="O3" s="142"/>
      <c r="P3" s="154"/>
      <c r="Q3" s="154"/>
      <c r="R3" s="154"/>
      <c r="S3" s="142"/>
      <c r="T3" s="142"/>
      <c r="U3" s="142"/>
      <c r="V3" s="142"/>
    </row>
    <row r="4" spans="1:22" s="136" customFormat="1" x14ac:dyDescent="0.25">
      <c r="A4" s="174">
        <v>38894</v>
      </c>
      <c r="B4" s="138" t="s">
        <v>2648</v>
      </c>
      <c r="C4" s="160">
        <v>465.75</v>
      </c>
      <c r="D4" s="139"/>
      <c r="E4" s="138" t="s">
        <v>2697</v>
      </c>
      <c r="F4" s="138"/>
      <c r="G4" s="139"/>
      <c r="H4" s="144"/>
      <c r="J4" s="154"/>
      <c r="K4" s="142"/>
      <c r="L4" s="155"/>
      <c r="M4" s="154"/>
      <c r="N4" s="142"/>
      <c r="O4" s="142"/>
      <c r="P4" s="154"/>
      <c r="Q4" s="154"/>
      <c r="R4" s="154"/>
      <c r="S4" s="142"/>
      <c r="T4" s="142"/>
      <c r="U4" s="142"/>
      <c r="V4" s="142"/>
    </row>
    <row r="5" spans="1:22" s="136" customFormat="1" x14ac:dyDescent="0.25">
      <c r="A5" s="174">
        <v>1687744</v>
      </c>
      <c r="B5" s="194" t="s">
        <v>2700</v>
      </c>
      <c r="C5" s="160">
        <v>4159.3999999999996</v>
      </c>
      <c r="D5" s="139"/>
      <c r="E5" s="138" t="s">
        <v>2697</v>
      </c>
      <c r="F5" s="138"/>
      <c r="G5" s="139" t="s">
        <v>2701</v>
      </c>
      <c r="H5" s="144"/>
      <c r="J5" s="154"/>
      <c r="K5" s="142"/>
      <c r="L5" s="155"/>
      <c r="M5" s="154"/>
      <c r="N5" s="142"/>
      <c r="O5" s="142"/>
      <c r="P5" s="154"/>
      <c r="Q5" s="154"/>
      <c r="R5" s="154"/>
      <c r="S5" s="142"/>
      <c r="T5" s="142"/>
      <c r="U5" s="142"/>
      <c r="V5" s="142"/>
    </row>
    <row r="6" spans="1:22" s="136" customFormat="1" ht="15.75" thickBot="1" x14ac:dyDescent="0.3">
      <c r="A6" s="195"/>
      <c r="B6" s="196" t="s">
        <v>2702</v>
      </c>
      <c r="C6" s="163">
        <v>4374</v>
      </c>
      <c r="D6" s="161"/>
      <c r="E6" s="162" t="s">
        <v>2697</v>
      </c>
      <c r="F6" s="162"/>
      <c r="G6" s="161"/>
      <c r="H6" s="144"/>
      <c r="J6" s="154"/>
      <c r="K6" s="142"/>
      <c r="L6" s="155"/>
      <c r="M6" s="154"/>
      <c r="N6" s="142"/>
      <c r="O6" s="142"/>
      <c r="P6" s="154"/>
      <c r="Q6" s="154"/>
      <c r="R6" s="154"/>
      <c r="S6" s="142"/>
      <c r="T6" s="142"/>
      <c r="U6" s="142"/>
      <c r="V6" s="142"/>
    </row>
    <row r="7" spans="1:22" s="136" customFormat="1" ht="15.75" thickBot="1" x14ac:dyDescent="0.3">
      <c r="A7" s="166" t="s">
        <v>2703</v>
      </c>
      <c r="B7" s="167" t="s">
        <v>2704</v>
      </c>
      <c r="C7" s="168">
        <v>5235.75</v>
      </c>
      <c r="D7" s="169"/>
      <c r="E7" s="167" t="s">
        <v>2697</v>
      </c>
      <c r="F7" s="167"/>
      <c r="G7" s="169"/>
      <c r="H7" s="173">
        <f>+C2+C3+C4+C5+C6+C7</f>
        <v>23975.4</v>
      </c>
      <c r="J7" s="154"/>
      <c r="K7" s="142"/>
      <c r="L7" s="155"/>
      <c r="M7" s="154"/>
      <c r="N7" s="142"/>
      <c r="O7" s="142"/>
      <c r="P7" s="154"/>
      <c r="Q7" s="154"/>
      <c r="R7" s="154"/>
      <c r="S7" s="142"/>
      <c r="T7" s="142"/>
      <c r="U7" s="142"/>
      <c r="V7" s="142"/>
    </row>
    <row r="8" spans="1:22" s="136" customFormat="1" x14ac:dyDescent="0.25">
      <c r="A8" s="164">
        <v>1953</v>
      </c>
      <c r="B8" s="152" t="s">
        <v>2671</v>
      </c>
      <c r="C8" s="165">
        <v>53426</v>
      </c>
      <c r="D8" s="153"/>
      <c r="E8" s="152" t="s">
        <v>2672</v>
      </c>
      <c r="F8" s="152"/>
      <c r="G8" s="153"/>
      <c r="H8" s="144"/>
      <c r="J8" s="154"/>
      <c r="K8" s="142"/>
      <c r="L8" s="155"/>
      <c r="M8" s="154"/>
      <c r="N8" s="142"/>
      <c r="O8" s="142"/>
      <c r="P8" s="154"/>
      <c r="Q8" s="154"/>
      <c r="R8" s="154"/>
      <c r="S8" s="142"/>
      <c r="T8" s="142"/>
      <c r="U8" s="142"/>
      <c r="V8" s="142"/>
    </row>
    <row r="9" spans="1:22" s="136" customFormat="1" ht="15.75" thickBot="1" x14ac:dyDescent="0.3">
      <c r="A9" s="174" t="s">
        <v>2673</v>
      </c>
      <c r="B9" s="138" t="s">
        <v>2674</v>
      </c>
      <c r="C9" s="160">
        <v>1950</v>
      </c>
      <c r="D9" s="139">
        <v>8630</v>
      </c>
      <c r="E9" s="138" t="s">
        <v>2672</v>
      </c>
      <c r="F9" s="138"/>
      <c r="G9" s="139"/>
      <c r="H9" s="144"/>
      <c r="J9" s="154"/>
      <c r="K9" s="142"/>
      <c r="L9" s="155"/>
      <c r="M9" s="154"/>
      <c r="N9" s="142"/>
      <c r="O9" s="142"/>
      <c r="P9" s="154"/>
      <c r="Q9" s="154"/>
      <c r="R9" s="154"/>
      <c r="S9" s="142"/>
      <c r="T9" s="142"/>
      <c r="U9" s="142"/>
      <c r="V9" s="142"/>
    </row>
    <row r="10" spans="1:22" s="136" customFormat="1" ht="15.75" thickBot="1" x14ac:dyDescent="0.3">
      <c r="A10" s="166" t="s">
        <v>2675</v>
      </c>
      <c r="B10" s="167" t="s">
        <v>2660</v>
      </c>
      <c r="C10" s="168">
        <v>31704</v>
      </c>
      <c r="D10" s="169">
        <v>8631</v>
      </c>
      <c r="E10" s="167" t="s">
        <v>2672</v>
      </c>
      <c r="F10" s="167"/>
      <c r="G10" s="169"/>
      <c r="H10" s="173">
        <f>+C8+C9+C10</f>
        <v>87080</v>
      </c>
      <c r="J10" s="154"/>
      <c r="K10" s="142"/>
      <c r="L10" s="155"/>
      <c r="M10" s="154"/>
      <c r="N10" s="142"/>
      <c r="O10" s="142"/>
      <c r="P10" s="154"/>
      <c r="Q10" s="154"/>
      <c r="R10" s="154"/>
      <c r="S10" s="142"/>
      <c r="T10" s="142"/>
      <c r="U10" s="142"/>
      <c r="V10" s="142"/>
    </row>
    <row r="11" spans="1:22" s="136" customFormat="1" x14ac:dyDescent="0.25">
      <c r="A11" s="164" t="s">
        <v>2655</v>
      </c>
      <c r="B11" s="152" t="s">
        <v>1371</v>
      </c>
      <c r="C11" s="165">
        <v>4768.96</v>
      </c>
      <c r="D11" s="153">
        <v>8632</v>
      </c>
      <c r="E11" s="152" t="s">
        <v>2656</v>
      </c>
      <c r="F11" s="152"/>
      <c r="G11" s="153" t="s">
        <v>2657</v>
      </c>
      <c r="H11" s="144"/>
      <c r="J11" s="154"/>
      <c r="K11" s="142"/>
      <c r="L11" s="155"/>
      <c r="M11" s="154"/>
      <c r="N11" s="142"/>
      <c r="O11" s="142"/>
      <c r="P11" s="154"/>
      <c r="Q11" s="154"/>
      <c r="R11" s="154"/>
      <c r="S11" s="142"/>
      <c r="T11" s="142"/>
      <c r="U11" s="142"/>
      <c r="V11" s="142"/>
    </row>
    <row r="12" spans="1:22" s="136" customFormat="1" x14ac:dyDescent="0.25">
      <c r="A12" s="174" t="s">
        <v>2658</v>
      </c>
      <c r="B12" s="138" t="s">
        <v>2646</v>
      </c>
      <c r="C12" s="160">
        <v>15202.25</v>
      </c>
      <c r="D12" s="139">
        <v>8633</v>
      </c>
      <c r="E12" s="138" t="s">
        <v>2656</v>
      </c>
      <c r="F12" s="138"/>
      <c r="G12" s="139" t="s">
        <v>2647</v>
      </c>
      <c r="H12" s="144"/>
      <c r="J12" s="154"/>
      <c r="K12" s="142"/>
      <c r="L12" s="155"/>
      <c r="M12" s="154"/>
      <c r="N12" s="142"/>
      <c r="O12" s="142"/>
      <c r="P12" s="154"/>
      <c r="Q12" s="154"/>
      <c r="R12" s="154"/>
      <c r="S12" s="142"/>
      <c r="T12" s="142"/>
      <c r="U12" s="142"/>
      <c r="V12" s="142"/>
    </row>
    <row r="13" spans="1:22" s="136" customFormat="1" ht="15.75" thickBot="1" x14ac:dyDescent="0.3">
      <c r="A13" s="174" t="s">
        <v>2659</v>
      </c>
      <c r="B13" s="138" t="s">
        <v>2660</v>
      </c>
      <c r="C13" s="160">
        <v>26920</v>
      </c>
      <c r="D13" s="139">
        <v>8634</v>
      </c>
      <c r="E13" s="138" t="s">
        <v>2656</v>
      </c>
      <c r="F13" s="138"/>
      <c r="G13" s="139" t="s">
        <v>2661</v>
      </c>
      <c r="H13" s="144"/>
      <c r="J13" s="154"/>
      <c r="K13" s="142"/>
      <c r="L13" s="155"/>
      <c r="M13" s="154"/>
      <c r="N13" s="142"/>
      <c r="O13" s="142"/>
      <c r="P13" s="154"/>
      <c r="Q13" s="154"/>
      <c r="R13" s="154"/>
      <c r="S13" s="142"/>
      <c r="T13" s="142"/>
      <c r="U13" s="142"/>
      <c r="V13" s="142"/>
    </row>
    <row r="14" spans="1:22" s="136" customFormat="1" ht="15.75" thickBot="1" x14ac:dyDescent="0.3">
      <c r="A14" s="166" t="s">
        <v>2662</v>
      </c>
      <c r="B14" s="167" t="s">
        <v>2663</v>
      </c>
      <c r="C14" s="168">
        <v>6160</v>
      </c>
      <c r="D14" s="169">
        <v>8635</v>
      </c>
      <c r="E14" s="167" t="s">
        <v>2656</v>
      </c>
      <c r="F14" s="167"/>
      <c r="G14" s="169" t="s">
        <v>2664</v>
      </c>
      <c r="H14" s="173">
        <f>+C11+C12+C13+C14</f>
        <v>53051.21</v>
      </c>
      <c r="J14" s="154"/>
      <c r="K14" s="142"/>
      <c r="L14" s="155"/>
      <c r="M14" s="154"/>
      <c r="N14" s="142"/>
      <c r="O14" s="142"/>
      <c r="P14" s="154"/>
      <c r="Q14" s="154"/>
      <c r="R14" s="154"/>
      <c r="S14" s="142"/>
      <c r="T14" s="142"/>
      <c r="U14" s="142"/>
      <c r="V14" s="142"/>
    </row>
    <row r="15" spans="1:22" s="136" customFormat="1" ht="15.75" thickBot="1" x14ac:dyDescent="0.3">
      <c r="A15" s="164">
        <v>42825</v>
      </c>
      <c r="B15" s="152" t="s">
        <v>1174</v>
      </c>
      <c r="C15" s="165">
        <v>43575</v>
      </c>
      <c r="D15" s="153">
        <v>8612</v>
      </c>
      <c r="E15" s="152" t="s">
        <v>2628</v>
      </c>
      <c r="F15" s="152"/>
      <c r="G15" s="153"/>
      <c r="H15" s="142"/>
      <c r="J15" s="154"/>
      <c r="K15" s="142"/>
      <c r="L15" s="155"/>
      <c r="M15" s="154"/>
      <c r="N15" s="142"/>
      <c r="O15" s="142"/>
      <c r="P15" s="154"/>
      <c r="Q15" s="154"/>
      <c r="R15" s="154"/>
      <c r="S15" s="142"/>
      <c r="T15" s="142"/>
      <c r="U15" s="142"/>
      <c r="V15" s="142"/>
    </row>
    <row r="16" spans="1:22" s="136" customFormat="1" ht="15.75" thickBot="1" x14ac:dyDescent="0.3">
      <c r="A16" s="166">
        <v>42826</v>
      </c>
      <c r="B16" s="167" t="s">
        <v>1174</v>
      </c>
      <c r="C16" s="168">
        <v>7218.75</v>
      </c>
      <c r="D16" s="169"/>
      <c r="E16" s="167" t="s">
        <v>2628</v>
      </c>
      <c r="F16" s="167"/>
      <c r="G16" s="169"/>
      <c r="H16" s="170">
        <f>+C15+C16</f>
        <v>50793.75</v>
      </c>
      <c r="J16" s="154"/>
      <c r="K16" s="142"/>
      <c r="L16" s="155"/>
      <c r="M16" s="154"/>
      <c r="N16" s="142"/>
      <c r="O16" s="142"/>
      <c r="P16" s="154"/>
      <c r="Q16" s="154"/>
      <c r="R16" s="154"/>
      <c r="S16" s="142"/>
      <c r="T16" s="142"/>
      <c r="U16" s="142"/>
      <c r="V16" s="142"/>
    </row>
    <row r="17" spans="1:22" s="136" customFormat="1" ht="15.75" thickBot="1" x14ac:dyDescent="0.3">
      <c r="A17" s="180" t="s">
        <v>2726</v>
      </c>
      <c r="B17" s="177" t="s">
        <v>2723</v>
      </c>
      <c r="C17" s="178">
        <v>2520</v>
      </c>
      <c r="D17" s="177"/>
      <c r="E17" s="177" t="s">
        <v>2724</v>
      </c>
      <c r="F17" s="177"/>
      <c r="G17" s="179" t="s">
        <v>2725</v>
      </c>
      <c r="H17" s="144"/>
      <c r="J17" s="154"/>
      <c r="K17" s="142"/>
      <c r="L17" s="155"/>
      <c r="M17" s="154"/>
      <c r="N17" s="142"/>
      <c r="O17" s="142"/>
      <c r="P17" s="154"/>
      <c r="Q17" s="154"/>
      <c r="R17" s="154"/>
      <c r="S17" s="142"/>
      <c r="T17" s="142"/>
      <c r="U17" s="142"/>
      <c r="V17" s="142"/>
    </row>
    <row r="18" spans="1:22" s="136" customFormat="1" ht="15.75" thickBot="1" x14ac:dyDescent="0.3">
      <c r="A18" s="195">
        <v>1963</v>
      </c>
      <c r="B18" s="162" t="s">
        <v>2671</v>
      </c>
      <c r="C18" s="163">
        <v>28256</v>
      </c>
      <c r="D18" s="162"/>
      <c r="E18" s="171" t="s">
        <v>2724</v>
      </c>
      <c r="F18" s="162"/>
      <c r="G18" s="161"/>
      <c r="H18" s="173">
        <v>30776</v>
      </c>
      <c r="J18" s="154"/>
      <c r="K18" s="142"/>
      <c r="L18" s="155"/>
      <c r="M18" s="154"/>
      <c r="N18" s="142"/>
      <c r="O18" s="142"/>
      <c r="P18" s="154"/>
      <c r="Q18" s="154"/>
      <c r="R18" s="154"/>
      <c r="S18" s="142"/>
      <c r="T18" s="142"/>
      <c r="U18" s="142"/>
      <c r="V18" s="142"/>
    </row>
    <row r="19" spans="1:22" s="136" customFormat="1" x14ac:dyDescent="0.25">
      <c r="A19" s="164" t="s">
        <v>2719</v>
      </c>
      <c r="B19" s="152" t="s">
        <v>2704</v>
      </c>
      <c r="C19" s="165">
        <v>881.6</v>
      </c>
      <c r="D19" s="152"/>
      <c r="E19" s="152" t="s">
        <v>2720</v>
      </c>
      <c r="F19" s="152"/>
      <c r="G19" s="153"/>
      <c r="H19" s="144"/>
      <c r="J19" s="154"/>
      <c r="K19" s="142"/>
      <c r="L19" s="155"/>
      <c r="M19" s="154"/>
      <c r="N19" s="142"/>
      <c r="O19" s="142"/>
      <c r="P19" s="154"/>
      <c r="Q19" s="154"/>
      <c r="R19" s="154"/>
      <c r="S19" s="142"/>
      <c r="T19" s="142"/>
      <c r="U19" s="142"/>
      <c r="V19" s="142"/>
    </row>
    <row r="20" spans="1:22" s="136" customFormat="1" ht="15.75" thickBot="1" x14ac:dyDescent="0.3">
      <c r="A20" s="174" t="s">
        <v>2721</v>
      </c>
      <c r="B20" s="138" t="s">
        <v>2722</v>
      </c>
      <c r="C20" s="160">
        <v>3325</v>
      </c>
      <c r="D20" s="138"/>
      <c r="E20" s="138" t="s">
        <v>2720</v>
      </c>
      <c r="F20" s="138"/>
      <c r="G20" s="139"/>
      <c r="H20" s="144"/>
      <c r="J20" s="154"/>
      <c r="K20" s="142"/>
      <c r="L20" s="155"/>
      <c r="M20" s="154"/>
      <c r="N20" s="142"/>
      <c r="O20" s="142"/>
      <c r="P20" s="154"/>
      <c r="Q20" s="154"/>
      <c r="R20" s="154"/>
      <c r="S20" s="142"/>
      <c r="T20" s="142"/>
      <c r="U20" s="142"/>
      <c r="V20" s="142"/>
    </row>
    <row r="21" spans="1:22" s="136" customFormat="1" ht="15.75" thickBot="1" x14ac:dyDescent="0.3">
      <c r="A21" s="151"/>
      <c r="B21" s="150" t="s">
        <v>2671</v>
      </c>
      <c r="C21" s="148">
        <v>31134</v>
      </c>
      <c r="D21" s="150"/>
      <c r="E21" s="150" t="s">
        <v>2720</v>
      </c>
      <c r="F21" s="150"/>
      <c r="G21" s="149"/>
      <c r="H21" s="199">
        <f>+C19+C20+C21</f>
        <v>35340.6</v>
      </c>
      <c r="J21" s="154"/>
      <c r="K21" s="142"/>
      <c r="L21" s="155"/>
      <c r="M21" s="154"/>
      <c r="N21" s="142"/>
      <c r="O21" s="142"/>
      <c r="P21" s="154"/>
      <c r="Q21" s="154"/>
      <c r="R21" s="154"/>
      <c r="S21" s="142"/>
      <c r="T21" s="142"/>
      <c r="U21" s="142"/>
      <c r="V21" s="142"/>
    </row>
    <row r="22" spans="1:22" s="136" customFormat="1" x14ac:dyDescent="0.25">
      <c r="A22" s="189" t="s">
        <v>2653</v>
      </c>
      <c r="B22" s="190" t="s">
        <v>2654</v>
      </c>
      <c r="C22" s="191">
        <v>5000</v>
      </c>
      <c r="D22" s="192"/>
      <c r="E22" s="190" t="s">
        <v>2729</v>
      </c>
      <c r="F22" s="190"/>
      <c r="G22" s="192"/>
      <c r="H22" s="176"/>
      <c r="J22" s="154"/>
      <c r="K22" s="142"/>
      <c r="L22" s="155"/>
      <c r="M22" s="154"/>
      <c r="N22" s="142"/>
      <c r="O22" s="142"/>
      <c r="P22" s="154"/>
      <c r="Q22" s="154"/>
      <c r="R22" s="154"/>
      <c r="S22" s="142"/>
      <c r="T22" s="142"/>
      <c r="U22" s="142"/>
      <c r="V22" s="142"/>
    </row>
    <row r="23" spans="1:22" s="136" customFormat="1" x14ac:dyDescent="0.25">
      <c r="A23" s="174" t="s">
        <v>1378</v>
      </c>
      <c r="B23" s="138" t="s">
        <v>1139</v>
      </c>
      <c r="C23" s="160">
        <v>12600.9</v>
      </c>
      <c r="D23" s="139">
        <v>8606</v>
      </c>
      <c r="E23" s="138" t="s">
        <v>2729</v>
      </c>
      <c r="F23" s="138" t="s">
        <v>1175</v>
      </c>
      <c r="G23" s="139"/>
      <c r="H23" s="176"/>
      <c r="J23" s="154"/>
      <c r="K23" s="142"/>
      <c r="L23" s="155"/>
      <c r="M23" s="154"/>
      <c r="N23" s="142"/>
      <c r="O23" s="142"/>
      <c r="P23" s="154"/>
      <c r="Q23" s="154"/>
      <c r="R23" s="154"/>
      <c r="S23" s="142"/>
      <c r="T23" s="142"/>
      <c r="U23" s="142"/>
      <c r="V23" s="142"/>
    </row>
    <row r="24" spans="1:22" s="136" customFormat="1" x14ac:dyDescent="0.25">
      <c r="A24" s="174" t="s">
        <v>2730</v>
      </c>
      <c r="B24" s="138" t="s">
        <v>1139</v>
      </c>
      <c r="C24" s="160">
        <v>33799.42</v>
      </c>
      <c r="D24" s="139"/>
      <c r="E24" s="138" t="s">
        <v>2729</v>
      </c>
      <c r="F24" s="138"/>
      <c r="G24" s="139"/>
      <c r="H24" s="176"/>
      <c r="J24" s="154"/>
      <c r="K24" s="142"/>
      <c r="L24" s="155"/>
      <c r="M24" s="154"/>
      <c r="N24" s="142"/>
      <c r="O24" s="142"/>
      <c r="P24" s="154"/>
      <c r="Q24" s="154"/>
      <c r="R24" s="154"/>
      <c r="S24" s="142"/>
      <c r="T24" s="142"/>
      <c r="U24" s="142"/>
      <c r="V24" s="142"/>
    </row>
    <row r="25" spans="1:22" s="136" customFormat="1" ht="15.75" thickBot="1" x14ac:dyDescent="0.3">
      <c r="A25" s="174" t="s">
        <v>2731</v>
      </c>
      <c r="B25" s="138" t="s">
        <v>1139</v>
      </c>
      <c r="C25" s="160">
        <v>55053.85</v>
      </c>
      <c r="D25" s="139"/>
      <c r="E25" s="138" t="s">
        <v>2729</v>
      </c>
      <c r="F25" s="138"/>
      <c r="G25" s="139"/>
      <c r="H25" s="176"/>
      <c r="J25" s="154"/>
      <c r="K25" s="142"/>
      <c r="L25" s="155"/>
      <c r="M25" s="154"/>
      <c r="N25" s="142"/>
      <c r="O25" s="142"/>
      <c r="P25" s="154"/>
      <c r="Q25" s="154"/>
      <c r="R25" s="154"/>
      <c r="S25" s="142"/>
      <c r="T25" s="142"/>
      <c r="U25" s="142"/>
      <c r="V25" s="142"/>
    </row>
    <row r="26" spans="1:22" s="136" customFormat="1" ht="15.75" thickBot="1" x14ac:dyDescent="0.3">
      <c r="A26" s="185">
        <v>839169</v>
      </c>
      <c r="B26" s="186" t="s">
        <v>2734</v>
      </c>
      <c r="C26" s="187">
        <v>6360</v>
      </c>
      <c r="D26" s="188"/>
      <c r="E26" s="186" t="s">
        <v>2729</v>
      </c>
      <c r="F26" s="186"/>
      <c r="G26" s="188"/>
      <c r="H26" s="199">
        <f>+C22+C23+C24+C25+C26</f>
        <v>112814.17</v>
      </c>
      <c r="J26" s="154"/>
      <c r="K26" s="142"/>
      <c r="L26" s="155"/>
      <c r="M26" s="154"/>
      <c r="N26" s="142"/>
      <c r="O26" s="142"/>
      <c r="P26" s="154"/>
      <c r="Q26" s="154"/>
      <c r="R26" s="154"/>
      <c r="S26" s="142"/>
      <c r="T26" s="142"/>
      <c r="U26" s="142"/>
      <c r="V26" s="142"/>
    </row>
    <row r="27" spans="1:22" s="136" customFormat="1" ht="15.75" thickBot="1" x14ac:dyDescent="0.3">
      <c r="A27" s="181" t="s">
        <v>2665</v>
      </c>
      <c r="B27" s="182" t="s">
        <v>2660</v>
      </c>
      <c r="C27" s="183">
        <v>20568</v>
      </c>
      <c r="D27" s="184">
        <v>8636</v>
      </c>
      <c r="E27" s="182" t="s">
        <v>2666</v>
      </c>
      <c r="F27" s="182"/>
      <c r="G27" s="184" t="s">
        <v>2661</v>
      </c>
      <c r="H27" s="173">
        <f>+C27</f>
        <v>20568</v>
      </c>
      <c r="J27" s="154"/>
      <c r="K27" s="142"/>
      <c r="L27" s="155"/>
      <c r="M27" s="154"/>
      <c r="N27" s="142"/>
      <c r="O27" s="142"/>
      <c r="P27" s="154"/>
      <c r="Q27" s="154"/>
      <c r="R27" s="154"/>
      <c r="S27" s="142"/>
      <c r="T27" s="142"/>
      <c r="U27" s="142"/>
      <c r="V27" s="142"/>
    </row>
    <row r="28" spans="1:22" s="136" customFormat="1" x14ac:dyDescent="0.25">
      <c r="A28" s="164" t="s">
        <v>2676</v>
      </c>
      <c r="B28" s="152" t="s">
        <v>1371</v>
      </c>
      <c r="C28" s="165">
        <v>693</v>
      </c>
      <c r="D28" s="153">
        <v>8637</v>
      </c>
      <c r="E28" s="152" t="s">
        <v>2677</v>
      </c>
      <c r="F28" s="152"/>
      <c r="G28" s="153" t="s">
        <v>2657</v>
      </c>
      <c r="H28" s="144"/>
      <c r="J28" s="154"/>
      <c r="K28" s="142"/>
      <c r="L28" s="155"/>
      <c r="M28" s="154"/>
      <c r="N28" s="142"/>
      <c r="O28" s="142"/>
      <c r="P28" s="154"/>
      <c r="Q28" s="154"/>
      <c r="R28" s="154"/>
      <c r="S28" s="142"/>
      <c r="T28" s="142"/>
      <c r="U28" s="142"/>
      <c r="V28" s="142"/>
    </row>
    <row r="29" spans="1:22" s="136" customFormat="1" x14ac:dyDescent="0.25">
      <c r="A29" s="174" t="s">
        <v>2678</v>
      </c>
      <c r="B29" s="138" t="s">
        <v>2646</v>
      </c>
      <c r="C29" s="160">
        <v>4930</v>
      </c>
      <c r="D29" s="139">
        <v>8638</v>
      </c>
      <c r="E29" s="138" t="s">
        <v>2677</v>
      </c>
      <c r="F29" s="138"/>
      <c r="G29" s="139" t="s">
        <v>2647</v>
      </c>
      <c r="H29" s="144"/>
      <c r="J29" s="154"/>
      <c r="K29" s="142"/>
      <c r="L29" s="155"/>
      <c r="M29" s="154"/>
      <c r="N29" s="142"/>
      <c r="O29" s="142"/>
      <c r="P29" s="154"/>
      <c r="Q29" s="154"/>
      <c r="R29" s="154"/>
      <c r="S29" s="142"/>
      <c r="T29" s="142"/>
      <c r="U29" s="142"/>
      <c r="V29" s="142"/>
    </row>
    <row r="30" spans="1:22" s="136" customFormat="1" x14ac:dyDescent="0.25">
      <c r="A30" s="174" t="s">
        <v>2679</v>
      </c>
      <c r="B30" s="138" t="s">
        <v>2680</v>
      </c>
      <c r="C30" s="160">
        <v>4408.1000000000004</v>
      </c>
      <c r="D30" s="139">
        <v>8639</v>
      </c>
      <c r="E30" s="138" t="s">
        <v>2677</v>
      </c>
      <c r="F30" s="138"/>
      <c r="G30" s="139" t="s">
        <v>2681</v>
      </c>
      <c r="H30" s="144"/>
      <c r="J30" s="154"/>
      <c r="K30" s="142"/>
      <c r="L30" s="155"/>
      <c r="M30" s="154"/>
      <c r="N30" s="142"/>
      <c r="O30" s="142"/>
      <c r="P30" s="154"/>
      <c r="Q30" s="154"/>
      <c r="R30" s="154"/>
      <c r="S30" s="142"/>
      <c r="T30" s="142"/>
      <c r="U30" s="142"/>
      <c r="V30" s="142"/>
    </row>
    <row r="31" spans="1:22" s="136" customFormat="1" x14ac:dyDescent="0.25">
      <c r="A31" s="174" t="s">
        <v>2682</v>
      </c>
      <c r="B31" s="138" t="s">
        <v>2663</v>
      </c>
      <c r="C31" s="160">
        <v>4120</v>
      </c>
      <c r="D31" s="139">
        <v>8641</v>
      </c>
      <c r="E31" s="138" t="s">
        <v>2677</v>
      </c>
      <c r="F31" s="138"/>
      <c r="G31" s="139" t="s">
        <v>2683</v>
      </c>
      <c r="H31" s="144"/>
      <c r="J31" s="154"/>
      <c r="K31" s="142"/>
      <c r="L31" s="155"/>
      <c r="M31" s="154"/>
      <c r="N31" s="142"/>
      <c r="O31" s="142"/>
      <c r="P31" s="154"/>
      <c r="Q31" s="154"/>
      <c r="R31" s="154"/>
      <c r="S31" s="142"/>
      <c r="T31" s="142"/>
      <c r="U31" s="142"/>
      <c r="V31" s="142"/>
    </row>
    <row r="32" spans="1:22" s="136" customFormat="1" ht="15.75" thickBot="1" x14ac:dyDescent="0.3">
      <c r="A32" s="174" t="s">
        <v>2684</v>
      </c>
      <c r="B32" s="138" t="s">
        <v>2685</v>
      </c>
      <c r="C32" s="160">
        <v>3744</v>
      </c>
      <c r="D32" s="139">
        <v>8642</v>
      </c>
      <c r="E32" s="138" t="s">
        <v>2677</v>
      </c>
      <c r="F32" s="138"/>
      <c r="G32" s="139" t="s">
        <v>2683</v>
      </c>
      <c r="H32" s="144"/>
      <c r="J32" s="154"/>
      <c r="K32" s="142"/>
      <c r="L32" s="155"/>
      <c r="M32" s="154"/>
      <c r="N32" s="142"/>
      <c r="O32" s="142"/>
      <c r="P32" s="154"/>
      <c r="Q32" s="154"/>
      <c r="R32" s="154"/>
      <c r="S32" s="142"/>
      <c r="T32" s="142"/>
      <c r="U32" s="142"/>
      <c r="V32" s="142"/>
    </row>
    <row r="33" spans="1:22" s="136" customFormat="1" ht="15.75" thickBot="1" x14ac:dyDescent="0.3">
      <c r="A33" s="166" t="s">
        <v>2686</v>
      </c>
      <c r="B33" s="167" t="s">
        <v>1371</v>
      </c>
      <c r="C33" s="168">
        <v>661.5</v>
      </c>
      <c r="D33" s="169">
        <v>8640</v>
      </c>
      <c r="E33" s="167" t="s">
        <v>2677</v>
      </c>
      <c r="F33" s="167"/>
      <c r="G33" s="169" t="s">
        <v>2657</v>
      </c>
      <c r="H33" s="173">
        <f>+C28+C29+C30+C31+C32+C33</f>
        <v>18556.599999999999</v>
      </c>
      <c r="J33" s="154"/>
      <c r="K33" s="142"/>
      <c r="L33" s="155"/>
      <c r="M33" s="154"/>
      <c r="N33" s="142"/>
      <c r="O33" s="142"/>
      <c r="P33" s="154"/>
      <c r="Q33" s="154"/>
      <c r="R33" s="154"/>
      <c r="S33" s="142"/>
      <c r="T33" s="142"/>
      <c r="U33" s="142"/>
      <c r="V33" s="142"/>
    </row>
    <row r="34" spans="1:22" s="136" customFormat="1" ht="15.75" thickBot="1" x14ac:dyDescent="0.3">
      <c r="A34" s="164" t="s">
        <v>2667</v>
      </c>
      <c r="B34" s="152" t="s">
        <v>682</v>
      </c>
      <c r="C34" s="165">
        <v>5353.6</v>
      </c>
      <c r="D34" s="153"/>
      <c r="E34" s="152" t="s">
        <v>2668</v>
      </c>
      <c r="F34" s="152"/>
      <c r="G34" s="153" t="s">
        <v>2669</v>
      </c>
      <c r="H34" s="144"/>
      <c r="J34" s="154"/>
      <c r="K34" s="142"/>
      <c r="L34" s="155"/>
      <c r="M34" s="154"/>
      <c r="N34" s="142"/>
      <c r="O34" s="142"/>
      <c r="P34" s="154"/>
      <c r="Q34" s="154"/>
      <c r="R34" s="154"/>
      <c r="S34" s="142"/>
      <c r="T34" s="142"/>
      <c r="U34" s="142"/>
      <c r="V34" s="142"/>
    </row>
    <row r="35" spans="1:22" ht="15.75" thickBot="1" x14ac:dyDescent="0.3">
      <c r="A35" s="166" t="s">
        <v>2670</v>
      </c>
      <c r="B35" s="167" t="s">
        <v>682</v>
      </c>
      <c r="C35" s="168">
        <v>20299.2</v>
      </c>
      <c r="D35" s="169"/>
      <c r="E35" s="167" t="s">
        <v>2668</v>
      </c>
      <c r="F35" s="167"/>
      <c r="G35" s="169" t="s">
        <v>2669</v>
      </c>
      <c r="H35" s="173">
        <f>+C34+C35</f>
        <v>25652.800000000003</v>
      </c>
      <c r="J35" s="154"/>
      <c r="K35" s="142"/>
      <c r="L35" s="155"/>
      <c r="M35" s="154"/>
      <c r="N35" s="142"/>
      <c r="O35" s="156"/>
      <c r="P35" s="154"/>
      <c r="Q35" s="154"/>
      <c r="R35" s="154"/>
      <c r="S35" s="142"/>
      <c r="T35" s="142"/>
      <c r="U35" s="142"/>
      <c r="V35" s="142"/>
    </row>
    <row r="36" spans="1:22" ht="15.75" thickBot="1" x14ac:dyDescent="0.3">
      <c r="A36" s="185" t="s">
        <v>2687</v>
      </c>
      <c r="B36" s="186" t="s">
        <v>2660</v>
      </c>
      <c r="C36" s="187">
        <v>5120</v>
      </c>
      <c r="D36" s="188">
        <v>8624</v>
      </c>
      <c r="E36" s="186" t="s">
        <v>2688</v>
      </c>
      <c r="F36" s="186">
        <v>8624</v>
      </c>
      <c r="G36" s="188" t="s">
        <v>2661</v>
      </c>
      <c r="H36" s="170">
        <v>5120</v>
      </c>
      <c r="J36" s="154"/>
      <c r="K36" s="142"/>
      <c r="L36" s="155"/>
      <c r="M36" s="154"/>
      <c r="N36" s="142"/>
      <c r="O36" s="142"/>
      <c r="P36" s="154"/>
      <c r="Q36" s="154"/>
      <c r="R36" s="154"/>
      <c r="S36" s="142"/>
      <c r="T36" s="142"/>
      <c r="U36" s="142"/>
      <c r="V36" s="142"/>
    </row>
    <row r="37" spans="1:22" x14ac:dyDescent="0.25">
      <c r="A37" s="189">
        <v>1292</v>
      </c>
      <c r="B37" s="190" t="s">
        <v>2649</v>
      </c>
      <c r="C37" s="191">
        <v>1297.8</v>
      </c>
      <c r="D37" s="192"/>
      <c r="E37" s="190" t="s">
        <v>2689</v>
      </c>
      <c r="F37" s="190"/>
      <c r="G37" s="192" t="s">
        <v>2690</v>
      </c>
      <c r="H37" s="144"/>
      <c r="J37" s="154"/>
      <c r="K37" s="142"/>
      <c r="L37" s="155"/>
      <c r="M37" s="154"/>
      <c r="N37" s="142"/>
      <c r="O37" s="142"/>
      <c r="P37" s="154"/>
      <c r="Q37" s="154"/>
      <c r="R37" s="154"/>
      <c r="S37" s="142"/>
      <c r="T37" s="157"/>
      <c r="U37" s="142"/>
      <c r="V37" s="142"/>
    </row>
    <row r="38" spans="1:22" x14ac:dyDescent="0.25">
      <c r="A38" s="174" t="s">
        <v>2691</v>
      </c>
      <c r="B38" s="138" t="s">
        <v>2692</v>
      </c>
      <c r="C38" s="160">
        <v>2360</v>
      </c>
      <c r="D38" s="139"/>
      <c r="E38" s="138" t="s">
        <v>2689</v>
      </c>
      <c r="F38" s="138"/>
      <c r="G38" s="139"/>
      <c r="H38" s="144"/>
      <c r="J38" s="154"/>
      <c r="K38" s="142"/>
      <c r="L38" s="155"/>
      <c r="M38" s="154"/>
      <c r="N38" s="142"/>
      <c r="O38" s="142"/>
      <c r="P38" s="154"/>
      <c r="Q38" s="154"/>
      <c r="R38" s="154"/>
      <c r="S38" s="142"/>
      <c r="T38" s="157"/>
      <c r="U38" s="142"/>
      <c r="V38" s="142"/>
    </row>
    <row r="39" spans="1:22" s="136" customFormat="1" x14ac:dyDescent="0.25">
      <c r="A39" s="174" t="s">
        <v>2693</v>
      </c>
      <c r="B39" s="138" t="s">
        <v>2692</v>
      </c>
      <c r="C39" s="160">
        <v>2120</v>
      </c>
      <c r="D39" s="139"/>
      <c r="E39" s="138" t="s">
        <v>2689</v>
      </c>
      <c r="F39" s="138"/>
      <c r="G39" s="139"/>
      <c r="H39" s="144"/>
      <c r="J39" s="154"/>
      <c r="K39" s="142"/>
      <c r="L39" s="155"/>
      <c r="M39" s="154"/>
      <c r="N39" s="142"/>
      <c r="O39" s="142"/>
      <c r="P39" s="154"/>
      <c r="Q39" s="154"/>
      <c r="R39" s="154"/>
      <c r="S39" s="142"/>
      <c r="T39" s="157"/>
      <c r="U39" s="142"/>
      <c r="V39" s="142"/>
    </row>
    <row r="40" spans="1:22" s="136" customFormat="1" ht="15.75" thickBot="1" x14ac:dyDescent="0.3">
      <c r="A40" s="174" t="s">
        <v>2694</v>
      </c>
      <c r="B40" s="138" t="s">
        <v>1380</v>
      </c>
      <c r="C40" s="160">
        <v>5824</v>
      </c>
      <c r="D40" s="139"/>
      <c r="E40" s="138" t="s">
        <v>2689</v>
      </c>
      <c r="F40" s="138"/>
      <c r="G40" s="139"/>
      <c r="H40" s="144"/>
      <c r="J40" s="154"/>
      <c r="K40" s="142"/>
      <c r="L40" s="155"/>
      <c r="M40" s="154"/>
      <c r="N40" s="142"/>
      <c r="O40" s="142"/>
      <c r="P40" s="154"/>
      <c r="Q40" s="154"/>
      <c r="R40" s="154"/>
      <c r="S40" s="142"/>
      <c r="T40" s="157"/>
      <c r="U40" s="142"/>
      <c r="V40" s="142"/>
    </row>
    <row r="41" spans="1:22" s="136" customFormat="1" ht="15.75" thickBot="1" x14ac:dyDescent="0.3">
      <c r="A41" s="185" t="s">
        <v>2695</v>
      </c>
      <c r="B41" s="186" t="s">
        <v>1380</v>
      </c>
      <c r="C41" s="187">
        <v>18408</v>
      </c>
      <c r="D41" s="188"/>
      <c r="E41" s="138" t="s">
        <v>2689</v>
      </c>
      <c r="F41" s="186"/>
      <c r="G41" s="188"/>
      <c r="H41" s="173">
        <f>+C37+C38+C39+C40+C41</f>
        <v>30009.8</v>
      </c>
      <c r="J41" s="154"/>
      <c r="K41" s="142"/>
      <c r="L41" s="155"/>
      <c r="M41" s="154"/>
      <c r="N41" s="142"/>
      <c r="O41" s="142"/>
      <c r="P41" s="154"/>
      <c r="Q41" s="154"/>
      <c r="R41" s="154"/>
      <c r="S41" s="142"/>
      <c r="T41" s="157"/>
      <c r="U41" s="142"/>
      <c r="V41" s="142"/>
    </row>
    <row r="42" spans="1:22" s="136" customFormat="1" ht="15.75" thickBot="1" x14ac:dyDescent="0.3">
      <c r="A42" s="141"/>
      <c r="B42" s="171" t="s">
        <v>1142</v>
      </c>
      <c r="C42" s="172">
        <v>120582</v>
      </c>
      <c r="D42" s="141">
        <v>8602</v>
      </c>
      <c r="E42" s="171" t="s">
        <v>2736</v>
      </c>
      <c r="F42" s="171"/>
      <c r="G42" s="141"/>
      <c r="H42" s="199">
        <f>+C42</f>
        <v>120582</v>
      </c>
      <c r="J42" s="154"/>
      <c r="K42" s="142"/>
      <c r="L42" s="155"/>
      <c r="M42" s="154"/>
      <c r="N42" s="142"/>
      <c r="O42" s="142"/>
      <c r="P42" s="154"/>
      <c r="Q42" s="154"/>
      <c r="R42" s="154"/>
      <c r="S42" s="142"/>
      <c r="T42" s="157"/>
      <c r="U42" s="142"/>
      <c r="V42" s="142"/>
    </row>
    <row r="43" spans="1:22" s="136" customFormat="1" x14ac:dyDescent="0.25">
      <c r="A43" s="164" t="s">
        <v>2633</v>
      </c>
      <c r="B43" s="152" t="s">
        <v>2634</v>
      </c>
      <c r="C43" s="175">
        <v>6288</v>
      </c>
      <c r="D43" s="153">
        <v>8619</v>
      </c>
      <c r="E43" s="152" t="s">
        <v>2635</v>
      </c>
      <c r="F43" s="152"/>
      <c r="G43" s="153"/>
      <c r="H43" s="144"/>
      <c r="J43" s="154"/>
      <c r="K43" s="142"/>
      <c r="L43" s="155"/>
      <c r="M43" s="154"/>
      <c r="N43" s="142"/>
      <c r="O43" s="142"/>
      <c r="P43" s="154"/>
      <c r="Q43" s="154"/>
      <c r="R43" s="154"/>
      <c r="S43" s="142"/>
      <c r="T43" s="157"/>
      <c r="U43" s="142"/>
      <c r="V43" s="142"/>
    </row>
    <row r="44" spans="1:22" s="136" customFormat="1" x14ac:dyDescent="0.25">
      <c r="A44" s="174" t="s">
        <v>2636</v>
      </c>
      <c r="B44" s="138" t="s">
        <v>2637</v>
      </c>
      <c r="C44" s="160">
        <v>2668.15</v>
      </c>
      <c r="D44" s="139">
        <v>8621</v>
      </c>
      <c r="E44" s="138" t="s">
        <v>2635</v>
      </c>
      <c r="F44" s="138"/>
      <c r="G44" s="139"/>
      <c r="H44" s="144"/>
      <c r="J44" s="154"/>
      <c r="K44" s="142"/>
      <c r="L44" s="155"/>
      <c r="M44" s="154"/>
      <c r="N44" s="142"/>
      <c r="O44" s="142"/>
      <c r="P44" s="154"/>
      <c r="Q44" s="154"/>
      <c r="R44" s="154"/>
      <c r="S44" s="142"/>
      <c r="T44" s="157"/>
      <c r="U44" s="142"/>
      <c r="V44" s="142"/>
    </row>
    <row r="45" spans="1:22" s="136" customFormat="1" x14ac:dyDescent="0.25">
      <c r="A45" s="174" t="s">
        <v>2638</v>
      </c>
      <c r="B45" s="138" t="s">
        <v>52</v>
      </c>
      <c r="C45" s="160">
        <v>1008</v>
      </c>
      <c r="D45" s="139">
        <v>8622</v>
      </c>
      <c r="E45" s="138" t="s">
        <v>2635</v>
      </c>
      <c r="F45" s="138"/>
      <c r="G45" s="139"/>
      <c r="H45" s="144"/>
      <c r="J45" s="154"/>
      <c r="K45" s="142"/>
      <c r="L45" s="155"/>
      <c r="M45" s="154"/>
      <c r="N45" s="142"/>
      <c r="O45" s="142"/>
      <c r="P45" s="154"/>
      <c r="Q45" s="154"/>
      <c r="R45" s="154"/>
      <c r="S45" s="142"/>
      <c r="T45" s="157"/>
      <c r="U45" s="142"/>
      <c r="V45" s="142"/>
    </row>
    <row r="46" spans="1:22" s="136" customFormat="1" x14ac:dyDescent="0.25">
      <c r="A46" s="174" t="s">
        <v>2639</v>
      </c>
      <c r="B46" s="138" t="s">
        <v>1441</v>
      </c>
      <c r="C46" s="160">
        <v>4767</v>
      </c>
      <c r="D46" s="139">
        <v>8623</v>
      </c>
      <c r="E46" s="138" t="s">
        <v>2635</v>
      </c>
      <c r="F46" s="138"/>
      <c r="G46" s="139"/>
      <c r="H46" s="144"/>
      <c r="J46" s="154"/>
      <c r="K46" s="142"/>
      <c r="L46" s="155"/>
      <c r="M46" s="154"/>
      <c r="N46" s="142"/>
      <c r="O46" s="142"/>
      <c r="P46" s="154"/>
      <c r="Q46" s="154"/>
      <c r="R46" s="154"/>
      <c r="S46" s="142"/>
      <c r="T46" s="157"/>
      <c r="U46" s="142"/>
      <c r="V46" s="142"/>
    </row>
    <row r="47" spans="1:22" s="136" customFormat="1" x14ac:dyDescent="0.25">
      <c r="A47" s="174" t="s">
        <v>2640</v>
      </c>
      <c r="B47" s="138" t="s">
        <v>2641</v>
      </c>
      <c r="C47" s="160">
        <v>5691</v>
      </c>
      <c r="D47" s="139"/>
      <c r="E47" s="138" t="s">
        <v>2635</v>
      </c>
      <c r="F47" s="138"/>
      <c r="G47" s="139"/>
      <c r="H47" s="144"/>
      <c r="J47" s="154"/>
      <c r="K47" s="142"/>
      <c r="L47" s="155"/>
      <c r="M47" s="154"/>
      <c r="N47" s="142"/>
      <c r="O47" s="142"/>
      <c r="P47" s="154"/>
      <c r="Q47" s="154"/>
      <c r="R47" s="154"/>
      <c r="S47" s="142"/>
      <c r="T47" s="157"/>
      <c r="U47" s="142"/>
      <c r="V47" s="142"/>
    </row>
    <row r="48" spans="1:22" s="136" customFormat="1" x14ac:dyDescent="0.25">
      <c r="A48" s="174"/>
      <c r="B48" s="138" t="s">
        <v>2642</v>
      </c>
      <c r="C48" s="160">
        <v>1574</v>
      </c>
      <c r="D48" s="139"/>
      <c r="E48" s="138" t="s">
        <v>2635</v>
      </c>
      <c r="F48" s="138"/>
      <c r="G48" s="139"/>
      <c r="H48" s="144"/>
      <c r="J48" s="154"/>
      <c r="K48" s="142"/>
      <c r="L48" s="155"/>
      <c r="M48" s="154"/>
      <c r="N48" s="142"/>
      <c r="O48" s="142"/>
      <c r="P48" s="154"/>
      <c r="Q48" s="154"/>
      <c r="R48" s="154"/>
      <c r="S48" s="142"/>
      <c r="T48" s="157"/>
      <c r="U48" s="142"/>
      <c r="V48" s="142"/>
    </row>
    <row r="49" spans="1:22" s="136" customFormat="1" x14ac:dyDescent="0.25">
      <c r="A49" s="174" t="s">
        <v>2643</v>
      </c>
      <c r="B49" s="138" t="s">
        <v>2644</v>
      </c>
      <c r="C49" s="160">
        <v>4105</v>
      </c>
      <c r="D49" s="139">
        <v>8626</v>
      </c>
      <c r="E49" s="138" t="s">
        <v>2635</v>
      </c>
      <c r="F49" s="138"/>
      <c r="G49" s="139"/>
      <c r="H49" s="144"/>
      <c r="J49" s="154"/>
      <c r="K49" s="142"/>
      <c r="L49" s="155"/>
      <c r="M49" s="154"/>
      <c r="N49" s="142"/>
      <c r="O49" s="142"/>
      <c r="P49" s="154"/>
      <c r="Q49" s="154"/>
      <c r="R49" s="154"/>
      <c r="S49" s="142"/>
      <c r="T49" s="157"/>
      <c r="U49" s="142"/>
      <c r="V49" s="142"/>
    </row>
    <row r="50" spans="1:22" s="136" customFormat="1" x14ac:dyDescent="0.25">
      <c r="A50" s="174" t="s">
        <v>2645</v>
      </c>
      <c r="B50" s="138" t="s">
        <v>2646</v>
      </c>
      <c r="C50" s="160">
        <v>6912.2</v>
      </c>
      <c r="D50" s="139">
        <v>8627</v>
      </c>
      <c r="E50" s="138" t="s">
        <v>2635</v>
      </c>
      <c r="F50" s="138"/>
      <c r="G50" s="139" t="s">
        <v>2647</v>
      </c>
      <c r="H50" s="144"/>
      <c r="J50" s="154"/>
      <c r="K50" s="142"/>
      <c r="L50" s="155"/>
      <c r="M50" s="154"/>
      <c r="N50" s="142"/>
      <c r="O50" s="142"/>
      <c r="P50" s="154"/>
      <c r="Q50" s="154"/>
      <c r="R50" s="154"/>
      <c r="S50" s="142"/>
      <c r="T50" s="157"/>
      <c r="U50" s="142"/>
      <c r="V50" s="142"/>
    </row>
    <row r="51" spans="1:22" s="136" customFormat="1" x14ac:dyDescent="0.25">
      <c r="A51" s="174">
        <v>38798</v>
      </c>
      <c r="B51" s="138" t="s">
        <v>2648</v>
      </c>
      <c r="C51" s="160">
        <v>5919.2</v>
      </c>
      <c r="D51" s="139">
        <v>8625</v>
      </c>
      <c r="E51" s="138" t="s">
        <v>2635</v>
      </c>
      <c r="F51" s="138"/>
      <c r="G51" s="139"/>
      <c r="H51" s="144"/>
      <c r="J51" s="154"/>
      <c r="K51" s="142"/>
      <c r="L51" s="155"/>
      <c r="M51" s="154"/>
      <c r="N51" s="142"/>
      <c r="O51" s="142"/>
      <c r="P51" s="154"/>
      <c r="Q51" s="154"/>
      <c r="R51" s="154"/>
      <c r="S51" s="142"/>
      <c r="T51" s="157"/>
      <c r="U51" s="142"/>
      <c r="V51" s="142"/>
    </row>
    <row r="52" spans="1:22" s="136" customFormat="1" x14ac:dyDescent="0.25">
      <c r="A52" s="174">
        <v>1276</v>
      </c>
      <c r="B52" s="138" t="s">
        <v>2649</v>
      </c>
      <c r="C52" s="160">
        <v>6100.5</v>
      </c>
      <c r="D52" s="139">
        <v>8628</v>
      </c>
      <c r="E52" s="138" t="s">
        <v>2635</v>
      </c>
      <c r="F52" s="138"/>
      <c r="G52" s="139"/>
      <c r="H52" s="144"/>
      <c r="J52" s="154"/>
      <c r="K52" s="142"/>
      <c r="L52" s="155"/>
      <c r="M52" s="154"/>
      <c r="N52" s="142"/>
      <c r="O52" s="142"/>
      <c r="P52" s="154"/>
      <c r="Q52" s="154"/>
      <c r="R52" s="154"/>
      <c r="S52" s="142"/>
      <c r="T52" s="157"/>
      <c r="U52" s="142"/>
      <c r="V52" s="142"/>
    </row>
    <row r="53" spans="1:22" s="136" customFormat="1" ht="15.75" thickBot="1" x14ac:dyDescent="0.3">
      <c r="A53" s="174" t="s">
        <v>2650</v>
      </c>
      <c r="B53" s="138" t="s">
        <v>2651</v>
      </c>
      <c r="C53" s="160">
        <v>1088</v>
      </c>
      <c r="D53" s="139">
        <v>8629</v>
      </c>
      <c r="E53" s="138" t="s">
        <v>2635</v>
      </c>
      <c r="F53" s="138"/>
      <c r="G53" s="139"/>
      <c r="H53" s="144"/>
      <c r="J53" s="154"/>
      <c r="K53" s="142"/>
      <c r="L53" s="155"/>
      <c r="M53" s="154"/>
      <c r="N53" s="142"/>
      <c r="O53" s="142"/>
      <c r="P53" s="154"/>
      <c r="Q53" s="154"/>
      <c r="R53" s="154"/>
      <c r="S53" s="142"/>
      <c r="T53" s="157"/>
      <c r="U53" s="142"/>
      <c r="V53" s="142"/>
    </row>
    <row r="54" spans="1:22" s="136" customFormat="1" ht="15.75" thickBot="1" x14ac:dyDescent="0.3">
      <c r="A54" s="166"/>
      <c r="B54" s="167" t="s">
        <v>2652</v>
      </c>
      <c r="C54" s="168">
        <v>5800</v>
      </c>
      <c r="D54" s="169"/>
      <c r="E54" s="167" t="s">
        <v>2635</v>
      </c>
      <c r="F54" s="167"/>
      <c r="G54" s="169"/>
      <c r="H54" s="173">
        <f>+C43+C44+C45+C46+C47+C48+C49+C50+C51+C52+C53+C54</f>
        <v>51921.049999999996</v>
      </c>
      <c r="J54" s="154"/>
      <c r="K54" s="142"/>
      <c r="L54" s="155"/>
      <c r="M54" s="154"/>
      <c r="N54" s="142"/>
      <c r="O54" s="142"/>
      <c r="P54" s="154"/>
      <c r="Q54" s="154"/>
      <c r="R54" s="154"/>
      <c r="S54" s="142"/>
      <c r="T54" s="157"/>
      <c r="U54" s="142"/>
      <c r="V54" s="142"/>
    </row>
    <row r="55" spans="1:22" s="136" customFormat="1" x14ac:dyDescent="0.25">
      <c r="A55" s="164" t="s">
        <v>2716</v>
      </c>
      <c r="B55" s="152" t="s">
        <v>2709</v>
      </c>
      <c r="C55" s="165">
        <v>3479</v>
      </c>
      <c r="D55" s="152"/>
      <c r="E55" s="152" t="s">
        <v>2717</v>
      </c>
      <c r="F55" s="152"/>
      <c r="G55" s="153"/>
      <c r="H55" s="144"/>
      <c r="J55" s="154"/>
      <c r="K55" s="142"/>
      <c r="L55" s="155"/>
      <c r="M55" s="154"/>
      <c r="N55" s="142"/>
      <c r="O55" s="142"/>
      <c r="P55" s="154"/>
      <c r="Q55" s="154"/>
      <c r="R55" s="154"/>
      <c r="S55" s="142"/>
      <c r="T55" s="157"/>
      <c r="U55" s="142"/>
      <c r="V55" s="142"/>
    </row>
    <row r="56" spans="1:22" s="136" customFormat="1" ht="15.75" thickBot="1" x14ac:dyDescent="0.3">
      <c r="A56" s="198">
        <v>1955</v>
      </c>
      <c r="B56" s="171" t="s">
        <v>2671</v>
      </c>
      <c r="C56" s="172">
        <v>3445</v>
      </c>
      <c r="D56" s="171"/>
      <c r="E56" s="171" t="s">
        <v>2717</v>
      </c>
      <c r="F56" s="171"/>
      <c r="G56" s="141"/>
      <c r="H56" s="144"/>
      <c r="J56" s="154"/>
      <c r="K56" s="142"/>
      <c r="L56" s="155"/>
      <c r="M56" s="154"/>
      <c r="N56" s="142"/>
      <c r="O56" s="142"/>
      <c r="P56" s="154"/>
      <c r="Q56" s="154"/>
      <c r="R56" s="154"/>
      <c r="S56" s="142"/>
      <c r="T56" s="157"/>
      <c r="U56" s="142"/>
      <c r="V56" s="142"/>
    </row>
    <row r="57" spans="1:22" s="136" customFormat="1" ht="15.75" thickBot="1" x14ac:dyDescent="0.3">
      <c r="A57" s="195" t="s">
        <v>2718</v>
      </c>
      <c r="B57" s="162" t="s">
        <v>2649</v>
      </c>
      <c r="C57" s="163">
        <v>1879.5</v>
      </c>
      <c r="D57" s="162"/>
      <c r="E57" s="162" t="s">
        <v>2717</v>
      </c>
      <c r="F57" s="162"/>
      <c r="G57" s="161"/>
      <c r="H57" s="173">
        <f>+C55+C56+C57</f>
        <v>8803.5</v>
      </c>
      <c r="J57" s="154"/>
      <c r="K57" s="142"/>
      <c r="L57" s="155"/>
      <c r="M57" s="154"/>
      <c r="N57" s="142"/>
      <c r="O57" s="142"/>
      <c r="P57" s="154"/>
      <c r="Q57" s="154"/>
      <c r="R57" s="154"/>
      <c r="S57" s="142"/>
      <c r="T57" s="157"/>
      <c r="U57" s="142"/>
      <c r="V57" s="142"/>
    </row>
    <row r="58" spans="1:22" s="136" customFormat="1" x14ac:dyDescent="0.25">
      <c r="A58" s="164" t="s">
        <v>2705</v>
      </c>
      <c r="B58" s="152" t="s">
        <v>2706</v>
      </c>
      <c r="C58" s="165">
        <v>1260</v>
      </c>
      <c r="D58" s="152"/>
      <c r="E58" s="152" t="s">
        <v>2707</v>
      </c>
      <c r="F58" s="152"/>
      <c r="G58" s="153"/>
      <c r="H58" s="144"/>
      <c r="J58" s="154"/>
      <c r="K58" s="142"/>
      <c r="L58" s="155"/>
      <c r="M58" s="154"/>
      <c r="N58" s="142"/>
      <c r="O58" s="142"/>
      <c r="P58" s="154"/>
      <c r="Q58" s="154"/>
      <c r="R58" s="154"/>
      <c r="S58" s="142"/>
      <c r="T58" s="157"/>
      <c r="U58" s="142"/>
      <c r="V58" s="142"/>
    </row>
    <row r="59" spans="1:22" s="136" customFormat="1" x14ac:dyDescent="0.25">
      <c r="A59" s="174">
        <v>2422</v>
      </c>
      <c r="B59" s="138" t="s">
        <v>2631</v>
      </c>
      <c r="C59" s="160">
        <v>704</v>
      </c>
      <c r="D59" s="138"/>
      <c r="E59" s="138" t="s">
        <v>2707</v>
      </c>
      <c r="F59" s="138"/>
      <c r="G59" s="139" t="s">
        <v>2632</v>
      </c>
      <c r="H59" s="144"/>
      <c r="J59" s="154"/>
      <c r="K59" s="142"/>
      <c r="L59" s="155"/>
      <c r="M59" s="154"/>
      <c r="N59" s="142"/>
      <c r="O59" s="142"/>
      <c r="P59" s="154"/>
      <c r="Q59" s="154"/>
      <c r="R59" s="154"/>
      <c r="S59" s="142"/>
      <c r="T59" s="157"/>
      <c r="U59" s="142"/>
      <c r="V59" s="142"/>
    </row>
    <row r="60" spans="1:22" s="136" customFormat="1" x14ac:dyDescent="0.25">
      <c r="A60" s="197" t="s">
        <v>2708</v>
      </c>
      <c r="B60" s="138" t="s">
        <v>2646</v>
      </c>
      <c r="C60" s="160">
        <v>1479</v>
      </c>
      <c r="D60" s="138"/>
      <c r="E60" s="138" t="s">
        <v>2707</v>
      </c>
      <c r="F60" s="138"/>
      <c r="G60" s="139" t="s">
        <v>2647</v>
      </c>
      <c r="H60" s="144"/>
      <c r="J60" s="154"/>
      <c r="K60" s="142"/>
      <c r="L60" s="155"/>
      <c r="M60" s="154"/>
      <c r="N60" s="142"/>
      <c r="O60" s="142"/>
      <c r="P60" s="154"/>
      <c r="Q60" s="154"/>
      <c r="R60" s="154"/>
      <c r="S60" s="142"/>
      <c r="T60" s="157"/>
      <c r="U60" s="142"/>
      <c r="V60" s="142"/>
    </row>
    <row r="61" spans="1:22" s="136" customFormat="1" x14ac:dyDescent="0.25">
      <c r="A61" s="174">
        <v>10271</v>
      </c>
      <c r="B61" s="138" t="s">
        <v>2709</v>
      </c>
      <c r="C61" s="160">
        <v>1822.8</v>
      </c>
      <c r="D61" s="138"/>
      <c r="E61" s="138" t="s">
        <v>2707</v>
      </c>
      <c r="F61" s="138"/>
      <c r="G61" s="139" t="s">
        <v>2710</v>
      </c>
      <c r="H61" s="144"/>
      <c r="J61" s="154"/>
      <c r="K61" s="142"/>
      <c r="L61" s="155"/>
      <c r="M61" s="154"/>
      <c r="N61" s="142"/>
      <c r="O61" s="142"/>
      <c r="P61" s="154"/>
      <c r="Q61" s="154"/>
      <c r="R61" s="154"/>
      <c r="S61" s="142"/>
      <c r="T61" s="157"/>
      <c r="U61" s="142"/>
      <c r="V61" s="142"/>
    </row>
    <row r="62" spans="1:22" s="136" customFormat="1" x14ac:dyDescent="0.25">
      <c r="A62" s="174">
        <v>10263</v>
      </c>
      <c r="B62" s="138" t="s">
        <v>2709</v>
      </c>
      <c r="C62" s="160">
        <v>5850.6</v>
      </c>
      <c r="D62" s="138"/>
      <c r="E62" s="138" t="s">
        <v>2707</v>
      </c>
      <c r="F62" s="138"/>
      <c r="G62" s="139" t="s">
        <v>2710</v>
      </c>
      <c r="H62" s="144"/>
      <c r="J62" s="154"/>
      <c r="K62" s="142"/>
      <c r="L62" s="155"/>
      <c r="M62" s="154"/>
      <c r="N62" s="142"/>
      <c r="O62" s="142"/>
      <c r="P62" s="154"/>
      <c r="Q62" s="154"/>
      <c r="R62" s="154"/>
      <c r="S62" s="142"/>
      <c r="T62" s="157"/>
      <c r="U62" s="142"/>
      <c r="V62" s="142"/>
    </row>
    <row r="63" spans="1:22" s="136" customFormat="1" ht="15.75" thickBot="1" x14ac:dyDescent="0.3">
      <c r="A63" s="174" t="s">
        <v>2711</v>
      </c>
      <c r="B63" s="138" t="s">
        <v>2712</v>
      </c>
      <c r="C63" s="160">
        <v>1868.75</v>
      </c>
      <c r="D63" s="138"/>
      <c r="E63" s="138" t="s">
        <v>2707</v>
      </c>
      <c r="F63" s="138"/>
      <c r="G63" s="139" t="s">
        <v>2713</v>
      </c>
      <c r="H63" s="144"/>
      <c r="J63" s="154"/>
      <c r="K63" s="142"/>
      <c r="L63" s="155"/>
      <c r="M63" s="154"/>
      <c r="N63" s="142"/>
      <c r="O63" s="142"/>
      <c r="P63" s="154"/>
      <c r="Q63" s="154"/>
      <c r="R63" s="154"/>
      <c r="S63" s="142"/>
      <c r="T63" s="157"/>
      <c r="U63" s="142"/>
      <c r="V63" s="142"/>
    </row>
    <row r="64" spans="1:22" s="136" customFormat="1" ht="15.75" thickBot="1" x14ac:dyDescent="0.3">
      <c r="A64" s="166" t="s">
        <v>2714</v>
      </c>
      <c r="B64" s="167" t="s">
        <v>2634</v>
      </c>
      <c r="C64" s="168">
        <v>5804</v>
      </c>
      <c r="D64" s="167"/>
      <c r="E64" s="167" t="s">
        <v>2707</v>
      </c>
      <c r="F64" s="167"/>
      <c r="G64" s="169" t="s">
        <v>2715</v>
      </c>
      <c r="H64" s="173">
        <f>+C58+C59+C60+C61+C62+C63+C64</f>
        <v>18789.150000000001</v>
      </c>
      <c r="J64" s="154"/>
      <c r="K64" s="142"/>
      <c r="L64" s="155"/>
      <c r="M64" s="154"/>
      <c r="N64" s="142"/>
      <c r="O64" s="142"/>
      <c r="P64" s="154"/>
      <c r="Q64" s="154"/>
      <c r="R64" s="154"/>
      <c r="S64" s="142"/>
      <c r="T64" s="157"/>
      <c r="U64" s="142"/>
      <c r="V64" s="142"/>
    </row>
    <row r="65" spans="1:22" s="136" customFormat="1" x14ac:dyDescent="0.25">
      <c r="A65" s="164" t="s">
        <v>1381</v>
      </c>
      <c r="B65" s="152" t="s">
        <v>1380</v>
      </c>
      <c r="C65" s="165">
        <v>3588.8</v>
      </c>
      <c r="D65" s="153">
        <v>8616</v>
      </c>
      <c r="E65" s="152" t="s">
        <v>2630</v>
      </c>
      <c r="F65" s="152"/>
      <c r="G65" s="153"/>
      <c r="H65" s="144"/>
      <c r="J65" s="154"/>
      <c r="K65" s="142"/>
      <c r="L65" s="155"/>
      <c r="M65" s="154"/>
      <c r="N65" s="142"/>
      <c r="O65" s="142"/>
      <c r="P65" s="154"/>
      <c r="Q65" s="154"/>
      <c r="R65" s="154"/>
      <c r="S65" s="142"/>
      <c r="T65" s="157"/>
      <c r="U65" s="142"/>
      <c r="V65" s="142"/>
    </row>
    <row r="66" spans="1:22" s="136" customFormat="1" ht="15.75" thickBot="1" x14ac:dyDescent="0.3">
      <c r="A66" s="174" t="s">
        <v>1382</v>
      </c>
      <c r="B66" s="138" t="s">
        <v>1383</v>
      </c>
      <c r="C66" s="160">
        <v>8377.6</v>
      </c>
      <c r="D66" s="139">
        <v>8617</v>
      </c>
      <c r="E66" s="138" t="s">
        <v>2630</v>
      </c>
      <c r="F66" s="138"/>
      <c r="G66" s="139"/>
      <c r="H66" s="144"/>
      <c r="J66" s="154"/>
      <c r="K66" s="142"/>
      <c r="L66" s="155"/>
      <c r="M66" s="154"/>
      <c r="N66" s="142"/>
      <c r="O66" s="142"/>
      <c r="P66" s="154"/>
      <c r="Q66" s="154"/>
      <c r="R66" s="154"/>
      <c r="S66" s="142"/>
      <c r="T66" s="157"/>
      <c r="U66" s="142"/>
      <c r="V66" s="142"/>
    </row>
    <row r="67" spans="1:22" s="136" customFormat="1" ht="15.75" thickBot="1" x14ac:dyDescent="0.3">
      <c r="A67" s="166">
        <v>2396</v>
      </c>
      <c r="B67" s="167" t="s">
        <v>2631</v>
      </c>
      <c r="C67" s="168">
        <v>6832</v>
      </c>
      <c r="D67" s="169">
        <v>8618</v>
      </c>
      <c r="E67" s="167" t="s">
        <v>2630</v>
      </c>
      <c r="F67" s="167"/>
      <c r="G67" s="169" t="s">
        <v>2632</v>
      </c>
      <c r="H67" s="199">
        <f>+C65+C66+C67</f>
        <v>18798.400000000001</v>
      </c>
      <c r="J67" s="154"/>
      <c r="K67" s="142"/>
      <c r="L67" s="155"/>
      <c r="M67" s="154"/>
      <c r="N67" s="142"/>
      <c r="O67" s="142"/>
      <c r="P67" s="154"/>
      <c r="Q67" s="154"/>
      <c r="R67" s="154"/>
      <c r="S67" s="142"/>
      <c r="T67" s="157"/>
      <c r="U67" s="142"/>
      <c r="V67" s="142"/>
    </row>
    <row r="68" spans="1:22" s="136" customFormat="1" ht="15.75" thickBot="1" x14ac:dyDescent="0.3">
      <c r="A68" s="181" t="s">
        <v>2629</v>
      </c>
      <c r="B68" s="182" t="s">
        <v>1172</v>
      </c>
      <c r="C68" s="183">
        <v>407951</v>
      </c>
      <c r="D68" s="184">
        <v>8613</v>
      </c>
      <c r="E68" s="182" t="s">
        <v>1173</v>
      </c>
      <c r="F68" s="182"/>
      <c r="G68" s="184"/>
      <c r="H68" s="173">
        <v>407951</v>
      </c>
      <c r="J68" s="154"/>
      <c r="K68" s="142"/>
      <c r="L68" s="155"/>
      <c r="M68" s="154"/>
      <c r="N68" s="142"/>
      <c r="O68" s="142"/>
      <c r="P68" s="154"/>
      <c r="Q68" s="154"/>
      <c r="R68" s="154"/>
      <c r="S68" s="142"/>
      <c r="T68" s="157"/>
      <c r="U68" s="142"/>
      <c r="V68" s="142"/>
    </row>
    <row r="69" spans="1:22" s="136" customFormat="1" ht="15.75" thickBot="1" x14ac:dyDescent="0.3">
      <c r="A69" s="164">
        <v>58748</v>
      </c>
      <c r="B69" s="152" t="s">
        <v>2732</v>
      </c>
      <c r="C69" s="165">
        <v>10365</v>
      </c>
      <c r="D69" s="152"/>
      <c r="E69" s="152" t="s">
        <v>2733</v>
      </c>
      <c r="F69" s="152"/>
      <c r="G69" s="153"/>
      <c r="H69" s="176"/>
      <c r="J69" s="154"/>
      <c r="K69" s="142"/>
      <c r="L69" s="155"/>
      <c r="M69" s="154"/>
      <c r="N69" s="142"/>
      <c r="O69" s="142"/>
      <c r="P69" s="154"/>
      <c r="Q69" s="154"/>
      <c r="R69" s="154"/>
      <c r="S69" s="142"/>
      <c r="T69" s="157"/>
      <c r="U69" s="142"/>
      <c r="V69" s="142"/>
    </row>
    <row r="70" spans="1:22" ht="15.75" thickBot="1" x14ac:dyDescent="0.3">
      <c r="A70" s="166">
        <v>90163</v>
      </c>
      <c r="B70" s="167" t="s">
        <v>2732</v>
      </c>
      <c r="C70" s="168">
        <v>39146</v>
      </c>
      <c r="D70" s="167"/>
      <c r="E70" s="167" t="s">
        <v>2733</v>
      </c>
      <c r="F70" s="167"/>
      <c r="G70" s="169"/>
      <c r="H70" s="199">
        <f>+C69+C70</f>
        <v>49511</v>
      </c>
      <c r="J70" s="154"/>
      <c r="K70" s="142"/>
      <c r="L70" s="155"/>
      <c r="M70" s="154"/>
      <c r="N70" s="142"/>
      <c r="O70" s="142"/>
      <c r="P70" s="154"/>
      <c r="Q70" s="154"/>
      <c r="R70" s="154"/>
      <c r="S70" s="142"/>
      <c r="T70" s="142"/>
      <c r="U70" s="142"/>
      <c r="V70" s="142"/>
    </row>
    <row r="71" spans="1:22" s="136" customFormat="1" x14ac:dyDescent="0.25">
      <c r="A71" s="164"/>
      <c r="B71" s="152" t="s">
        <v>2727</v>
      </c>
      <c r="C71" s="165">
        <v>50000</v>
      </c>
      <c r="D71" s="153">
        <v>8601</v>
      </c>
      <c r="E71" s="152" t="s">
        <v>1138</v>
      </c>
      <c r="F71" s="152"/>
      <c r="G71" s="153" t="s">
        <v>1900</v>
      </c>
      <c r="H71" s="157"/>
      <c r="J71" s="154"/>
      <c r="K71" s="142"/>
      <c r="L71" s="155"/>
      <c r="M71" s="154"/>
      <c r="N71" s="142"/>
      <c r="O71" s="142"/>
      <c r="P71" s="154"/>
      <c r="Q71" s="154"/>
      <c r="R71" s="154"/>
      <c r="S71" s="142"/>
      <c r="T71" s="142"/>
      <c r="U71" s="142"/>
      <c r="V71" s="142"/>
    </row>
    <row r="72" spans="1:22" s="136" customFormat="1" ht="15.75" thickBot="1" x14ac:dyDescent="0.3">
      <c r="A72" s="166" t="s">
        <v>1379</v>
      </c>
      <c r="B72" s="167" t="s">
        <v>1143</v>
      </c>
      <c r="C72" s="168">
        <v>90000</v>
      </c>
      <c r="D72" s="169">
        <v>8604</v>
      </c>
      <c r="E72" s="167" t="s">
        <v>1144</v>
      </c>
      <c r="F72" s="167"/>
      <c r="G72" s="169" t="s">
        <v>1900</v>
      </c>
      <c r="H72" s="157">
        <f>+C71+C72</f>
        <v>140000</v>
      </c>
      <c r="J72" s="154"/>
      <c r="K72" s="142"/>
      <c r="L72" s="155"/>
      <c r="M72" s="154"/>
      <c r="N72" s="142"/>
      <c r="O72" s="142"/>
      <c r="P72" s="154"/>
      <c r="Q72" s="154"/>
      <c r="R72" s="154"/>
      <c r="S72" s="142"/>
      <c r="T72" s="142"/>
      <c r="U72" s="142"/>
      <c r="V72" s="142"/>
    </row>
    <row r="73" spans="1:22" s="136" customFormat="1" ht="15.75" thickBot="1" x14ac:dyDescent="0.3">
      <c r="H73" s="157"/>
      <c r="J73" s="154"/>
      <c r="K73" s="142"/>
      <c r="L73" s="155"/>
      <c r="M73" s="154"/>
      <c r="N73" s="142"/>
      <c r="O73" s="142"/>
      <c r="P73" s="154"/>
      <c r="Q73" s="154"/>
      <c r="R73" s="154"/>
      <c r="S73" s="142"/>
      <c r="T73" s="142"/>
      <c r="U73" s="142"/>
      <c r="V73" s="142"/>
    </row>
    <row r="74" spans="1:22" s="136" customFormat="1" ht="15.75" thickBot="1" x14ac:dyDescent="0.3">
      <c r="A74" s="181">
        <v>5007</v>
      </c>
      <c r="B74" s="182" t="s">
        <v>1137</v>
      </c>
      <c r="C74" s="183">
        <v>71861</v>
      </c>
      <c r="D74" s="184">
        <v>8600</v>
      </c>
      <c r="E74" s="182" t="s">
        <v>1140</v>
      </c>
      <c r="F74" s="182"/>
      <c r="G74" s="184"/>
      <c r="H74" s="157">
        <f>+C74</f>
        <v>71861</v>
      </c>
      <c r="J74" s="154"/>
      <c r="K74" s="142"/>
      <c r="L74" s="155"/>
      <c r="M74" s="154"/>
      <c r="N74" s="142"/>
      <c r="O74" s="142"/>
      <c r="P74" s="154"/>
      <c r="Q74" s="154"/>
      <c r="R74" s="154"/>
      <c r="S74" s="142"/>
      <c r="T74" s="142"/>
      <c r="U74" s="142"/>
      <c r="V74" s="142"/>
    </row>
    <row r="75" spans="1:22" s="136" customFormat="1" x14ac:dyDescent="0.25">
      <c r="A75" s="154"/>
      <c r="B75" s="142"/>
      <c r="C75" s="203">
        <f>SUM(C2:C74)</f>
        <v>1381955.4299999997</v>
      </c>
      <c r="D75" s="142"/>
      <c r="E75" s="142"/>
      <c r="F75" s="142"/>
      <c r="G75" s="154"/>
      <c r="H75" s="157"/>
      <c r="J75" s="154"/>
      <c r="K75" s="142"/>
      <c r="L75" s="155"/>
      <c r="M75" s="154"/>
      <c r="N75" s="142"/>
      <c r="O75" s="142"/>
      <c r="P75" s="154"/>
      <c r="Q75" s="154"/>
      <c r="R75" s="154"/>
      <c r="S75" s="142"/>
      <c r="T75" s="142"/>
      <c r="U75" s="142"/>
      <c r="V75" s="142"/>
    </row>
    <row r="76" spans="1:22" x14ac:dyDescent="0.25">
      <c r="C76" s="203">
        <v>1400000</v>
      </c>
      <c r="J76" s="154"/>
      <c r="K76" s="142"/>
      <c r="L76" s="155"/>
      <c r="M76" s="154"/>
      <c r="N76" s="142"/>
      <c r="O76" s="142"/>
      <c r="P76" s="154"/>
      <c r="Q76" s="154"/>
      <c r="R76" s="154"/>
      <c r="S76" s="142"/>
      <c r="T76" s="142"/>
      <c r="U76" s="142"/>
      <c r="V76" s="142"/>
    </row>
    <row r="77" spans="1:22" s="136" customFormat="1" x14ac:dyDescent="0.25">
      <c r="C77" s="100">
        <f>+C76-C75</f>
        <v>18044.570000000298</v>
      </c>
      <c r="H77" s="100">
        <f>+H7+H10+H14+H16+H18+H21+H26+H27+H33+H35+H36+H41+H42+H54+H57+H64+H67+H68+H70+H72+H74</f>
        <v>1381955.43</v>
      </c>
      <c r="J77" s="154"/>
      <c r="K77" s="142"/>
      <c r="L77" s="155"/>
      <c r="M77" s="154"/>
      <c r="N77" s="142"/>
      <c r="O77" s="142"/>
      <c r="P77" s="154"/>
      <c r="Q77" s="154"/>
      <c r="R77" s="154"/>
      <c r="S77" s="142"/>
      <c r="T77" s="142"/>
      <c r="U77" s="142"/>
      <c r="V77" s="142"/>
    </row>
    <row r="78" spans="1:22" s="136" customFormat="1" x14ac:dyDescent="0.25">
      <c r="H78" s="100">
        <f>+H77-1400000</f>
        <v>-18044.570000000065</v>
      </c>
      <c r="J78" s="154"/>
      <c r="K78" s="142"/>
      <c r="L78" s="155"/>
      <c r="M78" s="154"/>
      <c r="N78" s="142"/>
      <c r="O78" s="142"/>
      <c r="P78" s="154"/>
      <c r="Q78" s="154"/>
      <c r="R78" s="154"/>
      <c r="S78" s="142"/>
      <c r="T78" s="142"/>
      <c r="U78" s="142"/>
      <c r="V78" s="142"/>
    </row>
    <row r="79" spans="1:22" x14ac:dyDescent="0.25">
      <c r="A79" s="139"/>
      <c r="B79" s="138" t="s">
        <v>1147</v>
      </c>
      <c r="C79" s="160"/>
      <c r="D79" s="139">
        <v>8607</v>
      </c>
      <c r="E79" s="138" t="s">
        <v>1146</v>
      </c>
      <c r="F79" s="200">
        <v>440.2</v>
      </c>
      <c r="G79" s="139" t="s">
        <v>1372</v>
      </c>
      <c r="H79" t="s">
        <v>2735</v>
      </c>
      <c r="J79" s="154"/>
      <c r="K79" s="142"/>
      <c r="L79" s="155"/>
      <c r="M79" s="154"/>
      <c r="N79" s="142"/>
      <c r="O79" s="142"/>
      <c r="P79" s="154"/>
      <c r="Q79" s="154"/>
      <c r="R79" s="154"/>
      <c r="S79" s="142"/>
      <c r="T79" s="157"/>
      <c r="U79" s="142"/>
      <c r="V79" s="142"/>
    </row>
    <row r="80" spans="1:22" x14ac:dyDescent="0.25">
      <c r="J80" s="154"/>
      <c r="K80" s="142"/>
      <c r="L80" s="155"/>
      <c r="M80" s="154"/>
      <c r="N80" s="142"/>
      <c r="O80" s="142"/>
      <c r="P80" s="154"/>
      <c r="Q80" s="154"/>
      <c r="R80" s="154"/>
      <c r="S80" s="142"/>
      <c r="T80" s="142"/>
      <c r="U80" s="142"/>
      <c r="V80" s="142"/>
    </row>
    <row r="81" spans="1:22" x14ac:dyDescent="0.25">
      <c r="J81" s="154"/>
      <c r="K81" s="142"/>
      <c r="L81" s="155"/>
      <c r="M81" s="154"/>
      <c r="N81" s="142"/>
      <c r="O81" s="142"/>
      <c r="P81" s="154"/>
      <c r="Q81" s="154"/>
      <c r="R81" s="154"/>
      <c r="S81" s="142"/>
      <c r="T81" s="142"/>
      <c r="U81" s="142"/>
      <c r="V81" s="142"/>
    </row>
    <row r="82" spans="1:22" x14ac:dyDescent="0.25">
      <c r="J82" s="154"/>
      <c r="K82" s="142"/>
      <c r="L82" s="155"/>
      <c r="M82" s="154"/>
      <c r="N82" s="142"/>
      <c r="O82" s="142"/>
      <c r="P82" s="154"/>
      <c r="Q82" s="154"/>
      <c r="R82" s="154"/>
      <c r="S82" s="142"/>
      <c r="T82" s="142"/>
      <c r="U82" s="142"/>
      <c r="V82" s="142"/>
    </row>
    <row r="83" spans="1:22" x14ac:dyDescent="0.25">
      <c r="J83" s="154"/>
      <c r="K83" s="142"/>
      <c r="L83" s="155"/>
      <c r="M83" s="154"/>
      <c r="N83" s="142"/>
      <c r="O83" s="142"/>
      <c r="P83" s="154"/>
      <c r="Q83" s="154"/>
      <c r="R83" s="154"/>
      <c r="S83" s="142"/>
      <c r="T83" s="142"/>
      <c r="U83" s="142"/>
      <c r="V83" s="142"/>
    </row>
    <row r="84" spans="1:22" x14ac:dyDescent="0.25">
      <c r="J84" s="154"/>
      <c r="K84" s="142"/>
      <c r="L84" s="155"/>
      <c r="M84" s="154"/>
      <c r="N84" s="142"/>
      <c r="O84" s="142"/>
      <c r="P84" s="154"/>
      <c r="Q84" s="154"/>
      <c r="R84" s="154"/>
      <c r="S84" s="142"/>
      <c r="T84" s="142"/>
      <c r="U84" s="142"/>
      <c r="V84" s="142"/>
    </row>
    <row r="85" spans="1:22" x14ac:dyDescent="0.25">
      <c r="J85" s="154"/>
      <c r="K85" s="142"/>
      <c r="L85" s="155"/>
      <c r="M85" s="154"/>
      <c r="N85" s="142"/>
      <c r="O85" s="142"/>
      <c r="P85" s="154"/>
      <c r="Q85" s="154"/>
      <c r="R85" s="154"/>
      <c r="S85" s="142"/>
      <c r="T85" s="142"/>
      <c r="U85" s="142"/>
      <c r="V85" s="142"/>
    </row>
    <row r="86" spans="1:22" x14ac:dyDescent="0.25">
      <c r="J86" s="154"/>
      <c r="K86" s="142"/>
      <c r="L86" s="155"/>
      <c r="M86" s="154"/>
      <c r="N86" s="142"/>
      <c r="O86" s="142"/>
      <c r="P86" s="154"/>
      <c r="Q86" s="154"/>
      <c r="R86" s="154"/>
      <c r="S86" s="142"/>
      <c r="T86" s="142"/>
      <c r="U86" s="142"/>
      <c r="V86" s="142"/>
    </row>
    <row r="87" spans="1:22" x14ac:dyDescent="0.25">
      <c r="J87" s="154"/>
      <c r="K87" s="142"/>
      <c r="L87" s="155"/>
      <c r="M87" s="154"/>
      <c r="N87" s="142"/>
      <c r="O87" s="142"/>
      <c r="P87" s="154"/>
      <c r="Q87" s="154"/>
      <c r="R87" s="154"/>
      <c r="S87" s="142"/>
      <c r="T87" s="142"/>
      <c r="U87" s="142"/>
      <c r="V87" s="142"/>
    </row>
    <row r="88" spans="1:22" x14ac:dyDescent="0.25">
      <c r="J88" s="154"/>
      <c r="K88" s="142"/>
      <c r="L88" s="155"/>
      <c r="M88" s="154"/>
      <c r="N88" s="142"/>
      <c r="O88" s="142"/>
      <c r="P88" s="154"/>
      <c r="Q88" s="154"/>
      <c r="R88" s="154"/>
      <c r="S88" s="142"/>
      <c r="T88" s="142"/>
      <c r="U88" s="142"/>
      <c r="V88" s="142"/>
    </row>
    <row r="89" spans="1:22" x14ac:dyDescent="0.25">
      <c r="J89" s="154"/>
      <c r="K89" s="142"/>
      <c r="L89" s="155"/>
      <c r="M89" s="154"/>
      <c r="N89" s="142"/>
      <c r="O89" s="142"/>
      <c r="P89" s="154"/>
      <c r="Q89" s="154"/>
      <c r="R89" s="154"/>
      <c r="S89" s="142"/>
      <c r="T89" s="142"/>
      <c r="U89" s="142"/>
      <c r="V89" s="142"/>
    </row>
    <row r="90" spans="1:22" x14ac:dyDescent="0.25">
      <c r="J90" s="154"/>
      <c r="K90" s="142"/>
      <c r="L90" s="155"/>
      <c r="M90" s="154"/>
      <c r="N90" s="142"/>
      <c r="O90" s="142"/>
      <c r="P90" s="154"/>
      <c r="Q90" s="154"/>
      <c r="R90" s="154"/>
      <c r="S90" s="157"/>
      <c r="T90" s="142"/>
      <c r="U90" s="142"/>
      <c r="V90" s="142"/>
    </row>
    <row r="91" spans="1:22" x14ac:dyDescent="0.25">
      <c r="J91" s="154"/>
      <c r="K91" s="142"/>
      <c r="L91" s="155"/>
      <c r="M91" s="154"/>
      <c r="N91" s="142"/>
      <c r="O91" s="142"/>
      <c r="P91" s="154"/>
      <c r="Q91" s="154"/>
      <c r="R91" s="154"/>
      <c r="S91" s="142"/>
      <c r="T91" s="157"/>
      <c r="U91" s="142"/>
      <c r="V91" s="142"/>
    </row>
    <row r="92" spans="1:22" x14ac:dyDescent="0.25">
      <c r="J92" s="154"/>
      <c r="K92" s="142"/>
      <c r="L92" s="155"/>
      <c r="M92" s="154"/>
      <c r="N92" s="142"/>
      <c r="O92" s="142"/>
      <c r="P92" s="154"/>
      <c r="Q92" s="154"/>
      <c r="R92" s="154"/>
      <c r="S92" s="142"/>
      <c r="T92" s="157"/>
      <c r="U92" s="142"/>
      <c r="V92" s="142"/>
    </row>
    <row r="93" spans="1:22" s="136" customFormat="1" x14ac:dyDescent="0.25">
      <c r="J93" s="154"/>
      <c r="K93" s="142"/>
      <c r="L93" s="155"/>
      <c r="M93" s="154"/>
      <c r="N93" s="142"/>
      <c r="O93" s="142"/>
      <c r="P93" s="154"/>
      <c r="Q93" s="154"/>
      <c r="R93" s="154"/>
      <c r="S93" s="142"/>
      <c r="T93" s="157"/>
      <c r="U93" s="142"/>
      <c r="V93" s="142"/>
    </row>
    <row r="94" spans="1:22" s="136" customFormat="1" x14ac:dyDescent="0.25">
      <c r="J94" s="154"/>
      <c r="K94" s="142"/>
      <c r="L94" s="155"/>
      <c r="M94" s="154"/>
      <c r="N94" s="142"/>
      <c r="O94" s="142"/>
      <c r="P94" s="154"/>
      <c r="Q94" s="154"/>
      <c r="R94" s="154"/>
      <c r="S94" s="142"/>
      <c r="T94" s="157"/>
      <c r="U94" s="142"/>
      <c r="V94" s="142"/>
    </row>
    <row r="95" spans="1:22" s="136" customFormat="1" x14ac:dyDescent="0.25">
      <c r="J95" s="154"/>
      <c r="K95" s="142"/>
      <c r="L95" s="155"/>
      <c r="M95" s="154"/>
      <c r="N95" s="142"/>
      <c r="O95" s="142"/>
      <c r="P95" s="154"/>
      <c r="Q95" s="154"/>
      <c r="R95" s="154"/>
      <c r="S95" s="142"/>
      <c r="T95" s="157"/>
      <c r="U95" s="142"/>
      <c r="V95" s="142"/>
    </row>
    <row r="96" spans="1:22" s="136" customFormat="1" x14ac:dyDescent="0.25">
      <c r="A96"/>
      <c r="B96"/>
      <c r="C96"/>
      <c r="D96"/>
      <c r="E96"/>
      <c r="F96"/>
      <c r="G96"/>
      <c r="H96" s="176"/>
      <c r="J96" s="154"/>
      <c r="K96" s="142"/>
      <c r="L96" s="155"/>
      <c r="M96" s="154"/>
      <c r="N96" s="142"/>
      <c r="O96" s="142"/>
      <c r="P96" s="154"/>
      <c r="Q96" s="154"/>
      <c r="R96" s="154"/>
      <c r="S96" s="142"/>
      <c r="T96" s="157"/>
      <c r="U96" s="142"/>
      <c r="V96" s="142"/>
    </row>
    <row r="97" spans="10:22" x14ac:dyDescent="0.25">
      <c r="J97" s="154"/>
      <c r="K97" s="142"/>
      <c r="L97" s="155"/>
      <c r="M97" s="154"/>
      <c r="N97" s="142"/>
      <c r="O97" s="142"/>
      <c r="P97" s="154"/>
      <c r="Q97" s="154"/>
      <c r="R97" s="154"/>
      <c r="S97" s="142"/>
      <c r="T97" s="142"/>
      <c r="U97" s="142"/>
      <c r="V97" s="142"/>
    </row>
    <row r="98" spans="10:22" x14ac:dyDescent="0.25">
      <c r="J98" s="154"/>
      <c r="K98" s="142"/>
      <c r="L98" s="155"/>
      <c r="M98" s="154"/>
      <c r="N98" s="142"/>
      <c r="O98" s="142"/>
      <c r="P98" s="154"/>
      <c r="Q98" s="154"/>
      <c r="R98" s="154"/>
      <c r="S98" s="142"/>
      <c r="T98" s="142"/>
      <c r="U98" s="142"/>
      <c r="V98" s="142"/>
    </row>
    <row r="99" spans="10:22" x14ac:dyDescent="0.25">
      <c r="J99" s="154"/>
      <c r="K99" s="142"/>
      <c r="L99" s="155"/>
      <c r="M99" s="154"/>
      <c r="N99" s="142"/>
      <c r="O99" s="142"/>
      <c r="P99" s="154"/>
      <c r="Q99" s="154"/>
      <c r="R99" s="154"/>
      <c r="S99" s="142"/>
      <c r="T99" s="142"/>
      <c r="U99" s="142"/>
      <c r="V99" s="142"/>
    </row>
    <row r="100" spans="10:22" x14ac:dyDescent="0.25">
      <c r="J100" s="154"/>
      <c r="K100" s="142"/>
      <c r="L100" s="155"/>
      <c r="M100" s="154"/>
      <c r="N100" s="142"/>
      <c r="O100" s="142"/>
      <c r="P100" s="154"/>
      <c r="Q100" s="154"/>
      <c r="R100" s="154"/>
      <c r="S100" s="142"/>
      <c r="T100" s="157"/>
      <c r="U100" s="142"/>
      <c r="V100" s="142"/>
    </row>
    <row r="101" spans="10:22" x14ac:dyDescent="0.25">
      <c r="J101" s="154"/>
      <c r="K101" s="142"/>
      <c r="L101" s="155"/>
      <c r="M101" s="154"/>
      <c r="N101" s="142"/>
      <c r="O101" s="142"/>
      <c r="P101" s="154"/>
      <c r="Q101" s="154"/>
      <c r="R101" s="154"/>
      <c r="S101" s="142"/>
      <c r="T101" s="157"/>
      <c r="U101" s="142"/>
      <c r="V101" s="142"/>
    </row>
    <row r="102" spans="10:22" x14ac:dyDescent="0.25">
      <c r="J102" s="154"/>
      <c r="K102" s="142"/>
      <c r="L102" s="155"/>
      <c r="M102" s="154"/>
      <c r="N102" s="142"/>
      <c r="O102" s="142"/>
      <c r="P102" s="154"/>
      <c r="Q102" s="154"/>
      <c r="R102" s="154"/>
      <c r="S102" s="142"/>
      <c r="T102" s="142"/>
      <c r="U102" s="142"/>
      <c r="V102" s="142"/>
    </row>
    <row r="103" spans="10:22" x14ac:dyDescent="0.25">
      <c r="J103" s="154"/>
      <c r="K103" s="142"/>
      <c r="L103" s="155"/>
      <c r="M103" s="154"/>
      <c r="N103" s="142"/>
      <c r="O103" s="142"/>
      <c r="P103" s="154"/>
      <c r="Q103" s="154"/>
      <c r="R103" s="154"/>
      <c r="S103" s="142"/>
      <c r="T103" s="157"/>
      <c r="U103" s="142"/>
      <c r="V103" s="142"/>
    </row>
    <row r="104" spans="10:22" x14ac:dyDescent="0.25">
      <c r="J104" s="154"/>
      <c r="K104" s="142"/>
      <c r="L104" s="155"/>
      <c r="M104" s="154"/>
      <c r="N104" s="142"/>
      <c r="O104" s="142"/>
      <c r="P104" s="154"/>
      <c r="Q104" s="154"/>
      <c r="R104" s="154"/>
      <c r="S104" s="142"/>
      <c r="T104" s="142"/>
      <c r="U104" s="142"/>
      <c r="V104" s="142"/>
    </row>
    <row r="105" spans="10:22" x14ac:dyDescent="0.25">
      <c r="J105" s="154"/>
      <c r="K105" s="142"/>
      <c r="L105" s="155"/>
      <c r="M105" s="154"/>
      <c r="N105" s="142"/>
      <c r="O105" s="142"/>
      <c r="P105" s="154"/>
      <c r="Q105" s="154"/>
      <c r="R105" s="154"/>
      <c r="S105" s="142"/>
      <c r="T105" s="142"/>
      <c r="U105" s="142"/>
      <c r="V105" s="142"/>
    </row>
    <row r="106" spans="10:22" x14ac:dyDescent="0.25">
      <c r="J106" s="154"/>
      <c r="K106" s="142"/>
      <c r="L106" s="155"/>
      <c r="M106" s="154"/>
      <c r="N106" s="142"/>
      <c r="O106" s="142"/>
      <c r="P106" s="154"/>
      <c r="Q106" s="154"/>
      <c r="R106" s="154"/>
      <c r="S106" s="142"/>
      <c r="T106" s="157"/>
      <c r="U106" s="142"/>
      <c r="V106" s="142"/>
    </row>
    <row r="107" spans="10:22" x14ac:dyDescent="0.25">
      <c r="J107" s="154"/>
      <c r="K107" s="142"/>
      <c r="L107" s="155"/>
      <c r="M107" s="154"/>
      <c r="N107" s="142"/>
      <c r="O107" s="142"/>
      <c r="P107" s="154"/>
      <c r="Q107" s="154"/>
      <c r="R107" s="154"/>
      <c r="S107" s="142"/>
      <c r="T107" s="142"/>
      <c r="U107" s="142"/>
      <c r="V107" s="142"/>
    </row>
    <row r="108" spans="10:22" x14ac:dyDescent="0.25">
      <c r="J108" s="154"/>
      <c r="K108" s="142"/>
      <c r="L108" s="155"/>
      <c r="M108" s="154"/>
      <c r="N108" s="142"/>
      <c r="O108" s="142"/>
      <c r="P108" s="154"/>
      <c r="Q108" s="154"/>
      <c r="R108" s="154"/>
      <c r="S108" s="142"/>
      <c r="T108" s="142"/>
      <c r="U108" s="142"/>
      <c r="V108" s="142"/>
    </row>
    <row r="109" spans="10:22" x14ac:dyDescent="0.25">
      <c r="J109" s="154"/>
      <c r="K109" s="142"/>
      <c r="L109" s="155"/>
      <c r="M109" s="154"/>
      <c r="N109" s="142"/>
      <c r="O109" s="142"/>
      <c r="P109" s="154"/>
      <c r="Q109" s="154"/>
      <c r="R109" s="154"/>
      <c r="S109" s="142"/>
      <c r="T109" s="142"/>
      <c r="U109" s="142"/>
      <c r="V109" s="142"/>
    </row>
    <row r="110" spans="10:22" x14ac:dyDescent="0.25">
      <c r="J110" s="154"/>
      <c r="K110" s="142"/>
      <c r="L110" s="155"/>
      <c r="M110" s="154"/>
      <c r="N110" s="142"/>
      <c r="O110" s="142"/>
      <c r="P110" s="154"/>
      <c r="Q110" s="154"/>
      <c r="R110" s="154"/>
      <c r="S110" s="142"/>
      <c r="T110" s="142"/>
      <c r="U110" s="142"/>
      <c r="V110" s="142"/>
    </row>
    <row r="111" spans="10:22" x14ac:dyDescent="0.25">
      <c r="J111" s="154"/>
      <c r="K111" s="142"/>
      <c r="L111" s="155"/>
      <c r="M111" s="154"/>
      <c r="N111" s="142"/>
      <c r="O111" s="142"/>
      <c r="P111" s="154"/>
      <c r="Q111" s="154"/>
      <c r="R111" s="154"/>
      <c r="S111" s="142"/>
      <c r="T111" s="142"/>
      <c r="U111" s="142"/>
      <c r="V111" s="142"/>
    </row>
    <row r="112" spans="10:22" x14ac:dyDescent="0.25">
      <c r="J112" s="154"/>
      <c r="K112" s="142"/>
      <c r="L112" s="155"/>
      <c r="M112" s="154"/>
      <c r="N112" s="142"/>
      <c r="O112" s="142"/>
      <c r="P112" s="154"/>
      <c r="Q112" s="154"/>
      <c r="R112" s="154"/>
      <c r="S112" s="142"/>
      <c r="T112" s="157"/>
      <c r="U112" s="142"/>
      <c r="V112" s="142"/>
    </row>
    <row r="113" spans="10:22" x14ac:dyDescent="0.25">
      <c r="J113" s="154"/>
      <c r="K113" s="142"/>
      <c r="L113" s="155"/>
      <c r="M113" s="154"/>
      <c r="N113" s="142"/>
      <c r="O113" s="142"/>
      <c r="P113" s="154"/>
      <c r="Q113" s="154"/>
      <c r="R113" s="154"/>
      <c r="S113" s="142"/>
      <c r="T113" s="157"/>
      <c r="U113" s="142"/>
      <c r="V113" s="142"/>
    </row>
    <row r="114" spans="10:22" x14ac:dyDescent="0.25">
      <c r="J114" s="154"/>
      <c r="K114" s="142"/>
      <c r="L114" s="155"/>
      <c r="M114" s="154"/>
      <c r="N114" s="142"/>
      <c r="O114" s="142"/>
      <c r="P114" s="154"/>
      <c r="Q114" s="154"/>
      <c r="R114" s="154"/>
      <c r="S114" s="142"/>
      <c r="T114" s="142"/>
      <c r="U114" s="142"/>
      <c r="V114" s="142"/>
    </row>
    <row r="115" spans="10:22" x14ac:dyDescent="0.25">
      <c r="J115" s="154"/>
      <c r="K115" s="142"/>
      <c r="L115" s="155"/>
      <c r="M115" s="154"/>
      <c r="N115" s="142"/>
      <c r="O115" s="142"/>
      <c r="P115" s="154"/>
      <c r="Q115" s="154"/>
      <c r="R115" s="154"/>
      <c r="S115" s="142"/>
      <c r="T115" s="142"/>
      <c r="U115" s="142"/>
      <c r="V115" s="142"/>
    </row>
    <row r="116" spans="10:22" x14ac:dyDescent="0.25">
      <c r="J116" s="154"/>
      <c r="K116" s="142"/>
      <c r="L116" s="155"/>
      <c r="M116" s="154"/>
      <c r="N116" s="142"/>
      <c r="O116" s="142"/>
      <c r="P116" s="154"/>
      <c r="Q116" s="154"/>
      <c r="R116" s="154"/>
      <c r="S116" s="142"/>
      <c r="T116" s="142"/>
      <c r="U116" s="142"/>
      <c r="V116" s="142"/>
    </row>
    <row r="117" spans="10:22" x14ac:dyDescent="0.25">
      <c r="J117" s="154"/>
      <c r="K117" s="142"/>
      <c r="L117" s="155"/>
      <c r="M117" s="154"/>
      <c r="N117" s="142"/>
      <c r="O117" s="142"/>
      <c r="P117" s="154"/>
      <c r="Q117" s="154"/>
      <c r="R117" s="154"/>
      <c r="S117" s="142"/>
      <c r="T117" s="142"/>
      <c r="U117" s="142"/>
      <c r="V117" s="142"/>
    </row>
    <row r="118" spans="10:22" x14ac:dyDescent="0.25">
      <c r="J118" s="154"/>
      <c r="K118" s="142"/>
      <c r="L118" s="155"/>
      <c r="M118" s="154"/>
      <c r="N118" s="142"/>
      <c r="O118" s="142"/>
      <c r="P118" s="154"/>
      <c r="Q118" s="154"/>
      <c r="R118" s="154"/>
      <c r="S118" s="142"/>
      <c r="T118" s="157"/>
      <c r="U118" s="142"/>
      <c r="V118" s="142"/>
    </row>
    <row r="119" spans="10:22" x14ac:dyDescent="0.25">
      <c r="J119" s="142"/>
      <c r="K119" s="142"/>
      <c r="L119" s="155"/>
      <c r="M119" s="142"/>
      <c r="N119" s="142"/>
      <c r="O119" s="142"/>
      <c r="P119" s="154"/>
      <c r="Q119" s="154"/>
      <c r="R119" s="154"/>
      <c r="S119" s="142"/>
      <c r="T119" s="142"/>
      <c r="U119" s="142"/>
      <c r="V119" s="142"/>
    </row>
    <row r="120" spans="10:22" x14ac:dyDescent="0.25">
      <c r="J120" s="154"/>
      <c r="K120" s="142"/>
      <c r="L120" s="155"/>
      <c r="M120" s="154"/>
      <c r="N120" s="142"/>
      <c r="O120" s="142"/>
      <c r="P120" s="154"/>
      <c r="Q120" s="154"/>
      <c r="R120" s="154"/>
      <c r="S120" s="142"/>
      <c r="T120" s="142"/>
      <c r="U120" s="142"/>
      <c r="V120" s="142"/>
    </row>
    <row r="121" spans="10:22" x14ac:dyDescent="0.25">
      <c r="J121" s="154"/>
      <c r="K121" s="142"/>
      <c r="L121" s="155"/>
      <c r="M121" s="154"/>
      <c r="N121" s="142"/>
      <c r="O121" s="142"/>
      <c r="P121" s="154"/>
      <c r="Q121" s="154"/>
      <c r="R121" s="154"/>
      <c r="S121" s="142"/>
      <c r="T121" s="142"/>
      <c r="U121" s="142"/>
      <c r="V121" s="142"/>
    </row>
    <row r="122" spans="10:22" ht="18" customHeight="1" x14ac:dyDescent="0.25">
      <c r="J122" s="154"/>
      <c r="K122" s="158"/>
      <c r="L122" s="155"/>
      <c r="M122" s="154"/>
      <c r="N122" s="142"/>
      <c r="O122" s="142"/>
      <c r="P122" s="154"/>
      <c r="Q122" s="154"/>
      <c r="R122" s="154"/>
      <c r="S122" s="142"/>
      <c r="T122" s="142"/>
      <c r="U122" s="142"/>
      <c r="V122" s="142"/>
    </row>
    <row r="123" spans="10:22" ht="15.75" customHeight="1" x14ac:dyDescent="0.25">
      <c r="J123" s="154"/>
      <c r="K123" s="158"/>
      <c r="L123" s="155"/>
      <c r="M123" s="154"/>
      <c r="N123" s="142"/>
      <c r="O123" s="142"/>
      <c r="P123" s="154"/>
      <c r="Q123" s="154"/>
      <c r="R123" s="154"/>
      <c r="S123" s="142"/>
      <c r="T123" s="142"/>
      <c r="U123" s="142"/>
      <c r="V123" s="142"/>
    </row>
    <row r="124" spans="10:22" x14ac:dyDescent="0.25">
      <c r="J124" s="154"/>
      <c r="K124" s="142"/>
      <c r="L124" s="155"/>
      <c r="M124" s="154"/>
      <c r="N124" s="142"/>
      <c r="O124" s="142"/>
      <c r="P124" s="154"/>
      <c r="Q124" s="154"/>
      <c r="R124" s="154"/>
      <c r="S124" s="142"/>
      <c r="T124" s="157"/>
      <c r="U124" s="142"/>
      <c r="V124" s="142"/>
    </row>
    <row r="125" spans="10:22" x14ac:dyDescent="0.25">
      <c r="J125" s="154"/>
      <c r="K125" s="142"/>
      <c r="L125" s="155"/>
      <c r="M125" s="142"/>
      <c r="N125" s="142"/>
      <c r="O125" s="142"/>
      <c r="P125" s="154"/>
      <c r="Q125" s="154"/>
      <c r="R125" s="154"/>
      <c r="S125" s="142"/>
      <c r="T125" s="142"/>
      <c r="U125" s="142"/>
      <c r="V125" s="142"/>
    </row>
    <row r="126" spans="10:22" x14ac:dyDescent="0.25">
      <c r="J126" s="154"/>
      <c r="K126" s="142"/>
      <c r="L126" s="155"/>
      <c r="M126" s="142"/>
      <c r="N126" s="142"/>
      <c r="O126" s="142"/>
      <c r="P126" s="154"/>
      <c r="Q126" s="154"/>
      <c r="R126" s="154"/>
      <c r="S126" s="142"/>
      <c r="T126" s="142"/>
      <c r="U126" s="142"/>
      <c r="V126" s="142"/>
    </row>
    <row r="127" spans="10:22" x14ac:dyDescent="0.25">
      <c r="J127" s="142"/>
      <c r="K127" s="142"/>
      <c r="L127" s="155"/>
      <c r="M127" s="142"/>
      <c r="N127" s="142"/>
      <c r="O127" s="142"/>
      <c r="P127" s="154"/>
      <c r="Q127" s="154"/>
      <c r="R127" s="154"/>
      <c r="S127" s="142"/>
      <c r="T127" s="142"/>
      <c r="U127" s="142"/>
      <c r="V127" s="142"/>
    </row>
    <row r="128" spans="10:22" x14ac:dyDescent="0.25">
      <c r="J128" s="154"/>
      <c r="K128" s="142"/>
      <c r="L128" s="155"/>
      <c r="M128" s="142"/>
      <c r="N128" s="142"/>
      <c r="O128" s="142"/>
      <c r="P128" s="154"/>
      <c r="Q128" s="154"/>
      <c r="R128" s="154"/>
      <c r="S128" s="142"/>
      <c r="T128" s="142"/>
      <c r="U128" s="142"/>
      <c r="V128" s="142"/>
    </row>
    <row r="129" spans="1:22" x14ac:dyDescent="0.25">
      <c r="J129" s="154"/>
      <c r="K129" s="142"/>
      <c r="L129" s="155"/>
      <c r="M129" s="142"/>
      <c r="N129" s="142"/>
      <c r="O129" s="142"/>
      <c r="P129" s="154"/>
      <c r="Q129" s="154"/>
      <c r="R129" s="154"/>
      <c r="S129" s="142"/>
      <c r="T129" s="142"/>
      <c r="U129" s="142"/>
      <c r="V129" s="142"/>
    </row>
    <row r="130" spans="1:22" x14ac:dyDescent="0.25">
      <c r="J130" s="154"/>
      <c r="K130" s="142"/>
      <c r="L130" s="155"/>
      <c r="M130" s="142"/>
      <c r="N130" s="142"/>
      <c r="O130" s="142"/>
      <c r="P130" s="154"/>
      <c r="Q130" s="154"/>
      <c r="R130" s="154"/>
      <c r="S130" s="142"/>
      <c r="T130" s="142"/>
      <c r="U130" s="142"/>
      <c r="V130" s="142"/>
    </row>
    <row r="131" spans="1:22" x14ac:dyDescent="0.25">
      <c r="J131" s="154"/>
      <c r="K131" s="142"/>
      <c r="L131" s="155"/>
      <c r="M131" s="142"/>
      <c r="N131" s="142"/>
      <c r="O131" s="142"/>
      <c r="P131" s="154"/>
      <c r="Q131" s="154"/>
      <c r="R131" s="154"/>
      <c r="S131" s="142"/>
      <c r="T131" s="157"/>
      <c r="U131" s="142"/>
      <c r="V131" s="142"/>
    </row>
    <row r="132" spans="1:22" x14ac:dyDescent="0.25">
      <c r="J132" s="154"/>
      <c r="K132" s="142"/>
      <c r="L132" s="155"/>
      <c r="M132" s="142"/>
      <c r="N132" s="142"/>
      <c r="O132" s="142"/>
      <c r="P132" s="154"/>
      <c r="Q132" s="154"/>
      <c r="R132" s="154"/>
      <c r="S132" s="142"/>
      <c r="T132" s="142"/>
      <c r="U132" s="142"/>
      <c r="V132" s="142"/>
    </row>
    <row r="133" spans="1:22" x14ac:dyDescent="0.25">
      <c r="J133" s="154"/>
      <c r="K133" s="142"/>
      <c r="L133" s="155"/>
      <c r="M133" s="142"/>
      <c r="N133" s="142"/>
      <c r="O133" s="142"/>
      <c r="P133" s="154"/>
      <c r="Q133" s="154"/>
      <c r="R133" s="154"/>
      <c r="S133" s="142"/>
      <c r="T133" s="142"/>
      <c r="U133" s="142"/>
      <c r="V133" s="142"/>
    </row>
    <row r="134" spans="1:22" x14ac:dyDescent="0.25">
      <c r="J134" s="154"/>
      <c r="K134" s="142"/>
      <c r="L134" s="155"/>
      <c r="M134" s="142"/>
      <c r="N134" s="142"/>
      <c r="O134" s="142"/>
      <c r="P134" s="154"/>
      <c r="Q134" s="154"/>
      <c r="R134" s="154"/>
      <c r="S134" s="142"/>
      <c r="T134" s="157"/>
      <c r="U134" s="142"/>
      <c r="V134" s="142"/>
    </row>
    <row r="135" spans="1:22" x14ac:dyDescent="0.25">
      <c r="J135" s="154"/>
      <c r="K135" s="142"/>
      <c r="L135" s="155"/>
      <c r="M135" s="142"/>
      <c r="N135" s="142"/>
      <c r="O135" s="142"/>
      <c r="P135" s="154"/>
      <c r="Q135" s="154"/>
      <c r="R135" s="154"/>
      <c r="S135" s="142"/>
      <c r="T135" s="142"/>
      <c r="U135" s="142"/>
      <c r="V135" s="142"/>
    </row>
    <row r="136" spans="1:22" x14ac:dyDescent="0.25">
      <c r="J136" s="154"/>
      <c r="K136" s="142"/>
      <c r="L136" s="155"/>
      <c r="M136" s="142"/>
      <c r="N136" s="142"/>
      <c r="O136" s="142"/>
      <c r="P136" s="154"/>
      <c r="Q136" s="154"/>
      <c r="R136" s="154"/>
      <c r="S136" s="142"/>
      <c r="T136" s="157"/>
      <c r="U136" s="142"/>
      <c r="V136" s="142"/>
    </row>
    <row r="137" spans="1:22" s="136" customFormat="1" x14ac:dyDescent="0.25">
      <c r="J137" s="154"/>
      <c r="K137" s="142"/>
      <c r="L137" s="155"/>
      <c r="M137" s="142"/>
      <c r="N137" s="142"/>
      <c r="O137" s="142"/>
      <c r="P137" s="154"/>
      <c r="Q137" s="154"/>
      <c r="R137" s="154"/>
      <c r="S137" s="142"/>
      <c r="T137" s="157"/>
      <c r="U137" s="142"/>
      <c r="V137" s="142"/>
    </row>
    <row r="138" spans="1:22" x14ac:dyDescent="0.25">
      <c r="J138" s="154"/>
      <c r="K138" s="142"/>
      <c r="L138" s="155"/>
      <c r="M138" s="142"/>
      <c r="N138" s="142"/>
      <c r="O138" s="142"/>
      <c r="P138" s="154"/>
      <c r="Q138" s="154"/>
      <c r="R138" s="154"/>
      <c r="S138" s="142"/>
      <c r="T138" s="142"/>
      <c r="U138" s="142"/>
      <c r="V138" s="142"/>
    </row>
    <row r="139" spans="1:22" x14ac:dyDescent="0.25">
      <c r="J139" s="154"/>
      <c r="K139" s="142"/>
      <c r="L139" s="155"/>
      <c r="M139" s="142"/>
      <c r="N139" s="142"/>
      <c r="O139" s="142"/>
      <c r="P139" s="154"/>
      <c r="Q139" s="154"/>
      <c r="R139" s="154"/>
      <c r="S139" s="142"/>
      <c r="T139" s="157"/>
      <c r="U139" s="142"/>
      <c r="V139" s="142"/>
    </row>
    <row r="140" spans="1:22" x14ac:dyDescent="0.25">
      <c r="J140" s="154"/>
      <c r="K140" s="142"/>
      <c r="L140" s="155"/>
      <c r="M140" s="142"/>
      <c r="N140" s="142"/>
      <c r="O140" s="142"/>
      <c r="P140" s="154"/>
      <c r="Q140" s="154"/>
      <c r="R140" s="154"/>
      <c r="S140" s="142"/>
      <c r="T140" s="157"/>
      <c r="U140" s="142"/>
      <c r="V140" s="142"/>
    </row>
    <row r="141" spans="1:22" x14ac:dyDescent="0.25">
      <c r="J141" s="154"/>
      <c r="K141" s="142"/>
      <c r="L141" s="155"/>
      <c r="M141" s="142"/>
      <c r="N141" s="142"/>
      <c r="O141" s="142"/>
      <c r="P141" s="154"/>
      <c r="Q141" s="154"/>
      <c r="R141" s="154"/>
      <c r="S141" s="142"/>
      <c r="T141" s="142"/>
      <c r="U141" s="142"/>
      <c r="V141" s="142"/>
    </row>
    <row r="142" spans="1:22" x14ac:dyDescent="0.25">
      <c r="H142" s="137"/>
      <c r="J142" s="154"/>
      <c r="K142" s="142"/>
      <c r="L142" s="159"/>
      <c r="M142" s="142"/>
      <c r="N142" s="142"/>
      <c r="O142" s="142"/>
      <c r="P142" s="154"/>
      <c r="Q142" s="142"/>
      <c r="R142" s="142"/>
      <c r="S142" s="142"/>
      <c r="T142" s="142"/>
      <c r="U142" s="142"/>
      <c r="V142" s="142"/>
    </row>
    <row r="143" spans="1:22" x14ac:dyDescent="0.25">
      <c r="A143" s="140"/>
      <c r="B143" s="136"/>
      <c r="C143" s="201"/>
      <c r="D143" s="144"/>
      <c r="E143" s="144"/>
      <c r="F143" s="144"/>
      <c r="G143" s="145"/>
      <c r="H143" s="136"/>
      <c r="J143" s="154"/>
      <c r="K143" s="142"/>
      <c r="L143" s="155"/>
      <c r="M143" s="142"/>
      <c r="N143" s="142"/>
      <c r="O143" s="142"/>
      <c r="P143" s="154"/>
      <c r="Q143" s="142"/>
      <c r="R143" s="142"/>
      <c r="S143" s="142"/>
      <c r="T143" s="142"/>
      <c r="U143" s="142"/>
      <c r="V143" s="142"/>
    </row>
    <row r="144" spans="1:22" x14ac:dyDescent="0.25">
      <c r="A144" s="140"/>
      <c r="B144" s="136"/>
      <c r="C144" s="202"/>
      <c r="D144" s="144"/>
      <c r="E144" s="144"/>
      <c r="F144" s="144"/>
      <c r="G144" s="145"/>
      <c r="H144" s="136"/>
      <c r="J144" s="142"/>
      <c r="K144" s="142"/>
      <c r="L144" s="155"/>
      <c r="M144" s="142"/>
      <c r="N144" s="142"/>
      <c r="O144" s="142"/>
      <c r="P144" s="154"/>
      <c r="Q144" s="142"/>
      <c r="R144" s="142"/>
      <c r="S144" s="142"/>
      <c r="T144" s="142"/>
      <c r="U144" s="142"/>
      <c r="V144" s="142"/>
    </row>
    <row r="145" spans="1:22" x14ac:dyDescent="0.25">
      <c r="A145" s="136"/>
      <c r="B145" s="136"/>
      <c r="C145" s="202"/>
      <c r="D145" s="144"/>
      <c r="E145" s="144"/>
      <c r="F145" s="144"/>
      <c r="G145" s="108"/>
      <c r="H145" s="136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</row>
    <row r="146" spans="1:22" x14ac:dyDescent="0.25">
      <c r="C146" s="108"/>
      <c r="D146" s="144"/>
      <c r="E146" s="144"/>
      <c r="F146" s="144"/>
      <c r="G146" s="108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</row>
    <row r="147" spans="1:22" x14ac:dyDescent="0.25">
      <c r="C147" s="6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</row>
    <row r="148" spans="1:22" x14ac:dyDescent="0.25">
      <c r="C148" s="6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</row>
    <row r="149" spans="1:22" x14ac:dyDescent="0.25">
      <c r="C149" s="6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</row>
    <row r="150" spans="1:22" x14ac:dyDescent="0.25">
      <c r="C150" s="6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</row>
    <row r="151" spans="1:22" x14ac:dyDescent="0.25">
      <c r="C151" s="6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</row>
    <row r="152" spans="1:22" x14ac:dyDescent="0.25">
      <c r="C152" s="6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</row>
    <row r="153" spans="1:22" x14ac:dyDescent="0.25">
      <c r="C153" s="6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</row>
    <row r="154" spans="1:22" x14ac:dyDescent="0.25">
      <c r="C154" s="6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</row>
    <row r="155" spans="1:22" x14ac:dyDescent="0.25">
      <c r="C155" s="6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</row>
    <row r="156" spans="1:22" x14ac:dyDescent="0.25">
      <c r="C156" s="6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</row>
    <row r="157" spans="1:22" x14ac:dyDescent="0.25">
      <c r="C157" s="6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</row>
    <row r="158" spans="1:22" x14ac:dyDescent="0.25">
      <c r="C158" s="6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</row>
    <row r="159" spans="1:22" x14ac:dyDescent="0.25">
      <c r="C159" s="6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</row>
    <row r="160" spans="1:22" x14ac:dyDescent="0.25">
      <c r="C160" s="6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</row>
    <row r="161" spans="3:22" x14ac:dyDescent="0.25">
      <c r="C161" s="6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</row>
    <row r="162" spans="3:22" x14ac:dyDescent="0.25">
      <c r="C162" s="6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</row>
    <row r="163" spans="3:22" x14ac:dyDescent="0.25">
      <c r="C163" s="6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</row>
    <row r="164" spans="3:22" x14ac:dyDescent="0.25">
      <c r="C164" s="6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</row>
    <row r="165" spans="3:22" x14ac:dyDescent="0.25">
      <c r="C165" s="6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</row>
    <row r="166" spans="3:22" x14ac:dyDescent="0.25">
      <c r="C166" s="6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</row>
    <row r="167" spans="3:22" x14ac:dyDescent="0.25">
      <c r="C167" s="6"/>
    </row>
    <row r="168" spans="3:22" x14ac:dyDescent="0.25">
      <c r="C168" s="6"/>
    </row>
    <row r="169" spans="3:22" x14ac:dyDescent="0.25">
      <c r="C169" s="6"/>
    </row>
    <row r="170" spans="3:22" x14ac:dyDescent="0.25">
      <c r="C170" s="6"/>
    </row>
    <row r="171" spans="3:22" x14ac:dyDescent="0.25">
      <c r="C171" s="6"/>
    </row>
    <row r="172" spans="3:22" x14ac:dyDescent="0.25">
      <c r="C172" s="6"/>
    </row>
  </sheetData>
  <pageMargins left="0.25" right="0.25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C39" sqref="C39"/>
    </sheetView>
  </sheetViews>
  <sheetFormatPr baseColWidth="10" defaultRowHeight="15" x14ac:dyDescent="0.25"/>
  <cols>
    <col min="1" max="1" width="15.140625" customWidth="1"/>
    <col min="3" max="3" width="51.42578125" customWidth="1"/>
    <col min="5" max="5" width="17.7109375" customWidth="1"/>
    <col min="7" max="7" width="18" customWidth="1"/>
    <col min="8" max="8" width="18.140625" customWidth="1"/>
    <col min="9" max="9" width="20.42578125" customWidth="1"/>
    <col min="10" max="10" width="17.710937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x14ac:dyDescent="0.25">
      <c r="A3" s="53" t="s">
        <v>1</v>
      </c>
      <c r="B3" s="53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2"/>
    </row>
    <row r="4" spans="1:10" x14ac:dyDescent="0.25">
      <c r="J4" s="52"/>
    </row>
    <row r="5" spans="1:10" x14ac:dyDescent="0.25">
      <c r="J5" s="52"/>
    </row>
    <row r="6" spans="1:10" x14ac:dyDescent="0.25">
      <c r="J6" s="52"/>
    </row>
    <row r="7" spans="1:10" x14ac:dyDescent="0.25">
      <c r="A7" s="48" t="s">
        <v>1344</v>
      </c>
      <c r="B7" s="48" t="s">
        <v>1096</v>
      </c>
      <c r="I7" s="10"/>
      <c r="J7" s="49"/>
    </row>
    <row r="8" spans="1:10" ht="26.25" x14ac:dyDescent="0.4">
      <c r="A8" s="50">
        <f>+A5</f>
        <v>0</v>
      </c>
      <c r="B8" s="50">
        <f>+B5</f>
        <v>0</v>
      </c>
      <c r="C8" s="51" t="s">
        <v>1108</v>
      </c>
      <c r="D8" s="52"/>
      <c r="E8" s="52"/>
      <c r="F8" s="52"/>
      <c r="G8" s="52"/>
      <c r="H8" s="52"/>
      <c r="I8" s="49"/>
      <c r="J8" s="49"/>
    </row>
    <row r="11" spans="1:10" x14ac:dyDescent="0.25">
      <c r="A11" s="55" t="s">
        <v>1105</v>
      </c>
      <c r="B11" s="55" t="s">
        <v>2</v>
      </c>
      <c r="C11" s="55" t="s">
        <v>1101</v>
      </c>
      <c r="D11" s="55" t="s">
        <v>4</v>
      </c>
      <c r="E11" s="55" t="s">
        <v>5</v>
      </c>
      <c r="F11" s="55" t="s">
        <v>6</v>
      </c>
      <c r="G11" s="55" t="s">
        <v>1102</v>
      </c>
      <c r="H11" s="55" t="s">
        <v>9</v>
      </c>
      <c r="I11" s="58"/>
      <c r="J11" s="58"/>
    </row>
    <row r="12" spans="1:10" x14ac:dyDescent="0.25">
      <c r="J12" s="55"/>
    </row>
    <row r="13" spans="1:10" x14ac:dyDescent="0.25">
      <c r="A13" s="82"/>
      <c r="B13" s="83"/>
      <c r="I13" s="60"/>
      <c r="J13" s="55"/>
    </row>
    <row r="14" spans="1:10" x14ac:dyDescent="0.25">
      <c r="J14" s="55"/>
    </row>
    <row r="15" spans="1:10" x14ac:dyDescent="0.25">
      <c r="A15" s="48" t="s">
        <v>1344</v>
      </c>
      <c r="B15" s="48" t="s">
        <v>1096</v>
      </c>
      <c r="H15" s="7"/>
      <c r="I15" s="10"/>
      <c r="J15" s="58"/>
    </row>
    <row r="16" spans="1:10" ht="26.25" x14ac:dyDescent="0.4">
      <c r="A16" s="50">
        <f>+A13</f>
        <v>0</v>
      </c>
      <c r="B16" s="50">
        <f>+B13</f>
        <v>0</v>
      </c>
      <c r="C16" s="59" t="s">
        <v>1098</v>
      </c>
      <c r="D16" s="55"/>
      <c r="E16" s="55"/>
      <c r="F16" s="55"/>
      <c r="G16" s="55"/>
      <c r="H16" s="55"/>
      <c r="I16" s="58"/>
      <c r="J16" s="58"/>
    </row>
    <row r="18" spans="1:10" x14ac:dyDescent="0.25">
      <c r="E18" s="48" t="s">
        <v>1344</v>
      </c>
      <c r="F18" s="48" t="s">
        <v>1096</v>
      </c>
    </row>
    <row r="19" spans="1:10" ht="26.25" x14ac:dyDescent="0.4">
      <c r="E19" s="50">
        <f>+A8+A16</f>
        <v>0</v>
      </c>
      <c r="F19" s="50">
        <f>+B8+B16</f>
        <v>0</v>
      </c>
      <c r="G19" s="68" t="s">
        <v>9</v>
      </c>
      <c r="H19" s="74">
        <f>+I6+I14</f>
        <v>0</v>
      </c>
    </row>
    <row r="21" spans="1:10" ht="27.75" x14ac:dyDescent="0.4">
      <c r="A21" s="275" t="s">
        <v>1104</v>
      </c>
      <c r="B21" s="275"/>
      <c r="C21" s="275"/>
      <c r="D21" s="275"/>
      <c r="E21" s="275"/>
      <c r="F21" s="275"/>
      <c r="G21" s="275"/>
      <c r="H21" s="275"/>
      <c r="I21" s="275"/>
      <c r="J21" s="275"/>
    </row>
    <row r="22" spans="1:10" ht="27.75" x14ac:dyDescent="0.4">
      <c r="A22" s="276" t="s">
        <v>1110</v>
      </c>
      <c r="B22" s="276"/>
      <c r="C22" s="276"/>
      <c r="D22" s="276"/>
      <c r="E22" s="276"/>
      <c r="F22" s="276"/>
      <c r="G22" s="276"/>
      <c r="H22" s="276"/>
      <c r="I22" s="61"/>
      <c r="J22" s="61"/>
    </row>
    <row r="23" spans="1:10" x14ac:dyDescent="0.25">
      <c r="A23" s="65" t="s">
        <v>1100</v>
      </c>
      <c r="B23" s="65" t="s">
        <v>2</v>
      </c>
      <c r="C23" s="72" t="s">
        <v>1101</v>
      </c>
      <c r="D23" s="65" t="s">
        <v>4</v>
      </c>
      <c r="E23" s="65" t="s">
        <v>5</v>
      </c>
      <c r="F23" s="65" t="s">
        <v>6</v>
      </c>
      <c r="G23" s="65" t="s">
        <v>1102</v>
      </c>
      <c r="H23" s="65" t="s">
        <v>9</v>
      </c>
      <c r="I23" s="63"/>
      <c r="J23" s="63"/>
    </row>
    <row r="24" spans="1:10" x14ac:dyDescent="0.25">
      <c r="A24" t="s">
        <v>1150</v>
      </c>
      <c r="B24" s="56">
        <v>5</v>
      </c>
      <c r="C24" t="s">
        <v>1159</v>
      </c>
      <c r="D24" t="s">
        <v>1160</v>
      </c>
      <c r="E24" t="s">
        <v>166</v>
      </c>
      <c r="F24">
        <v>2014</v>
      </c>
      <c r="G24" t="s">
        <v>44</v>
      </c>
      <c r="H24" s="6">
        <v>3500</v>
      </c>
      <c r="J24" s="63"/>
    </row>
    <row r="25" spans="1:10" x14ac:dyDescent="0.25">
      <c r="A25" t="s">
        <v>1150</v>
      </c>
      <c r="B25" s="56">
        <v>5</v>
      </c>
      <c r="C25" t="s">
        <v>1161</v>
      </c>
      <c r="D25" t="s">
        <v>1162</v>
      </c>
      <c r="E25" t="s">
        <v>1153</v>
      </c>
      <c r="F25" t="s">
        <v>1163</v>
      </c>
      <c r="G25" t="s">
        <v>44</v>
      </c>
      <c r="H25" s="6">
        <v>12650</v>
      </c>
      <c r="J25" s="63"/>
    </row>
    <row r="26" spans="1:10" x14ac:dyDescent="0.25">
      <c r="A26" t="s">
        <v>1150</v>
      </c>
      <c r="B26" s="56">
        <v>5</v>
      </c>
      <c r="C26" t="s">
        <v>1164</v>
      </c>
      <c r="D26" t="s">
        <v>1165</v>
      </c>
      <c r="E26" t="s">
        <v>1153</v>
      </c>
      <c r="F26">
        <v>2010</v>
      </c>
      <c r="G26" t="s">
        <v>44</v>
      </c>
      <c r="H26" s="6">
        <v>2680</v>
      </c>
      <c r="J26" s="63"/>
    </row>
    <row r="27" spans="1:10" x14ac:dyDescent="0.25">
      <c r="A27" t="s">
        <v>1150</v>
      </c>
      <c r="B27" s="56">
        <v>5</v>
      </c>
      <c r="C27" t="s">
        <v>1166</v>
      </c>
      <c r="D27" t="s">
        <v>1167</v>
      </c>
      <c r="E27" t="s">
        <v>163</v>
      </c>
      <c r="F27" t="s">
        <v>1168</v>
      </c>
      <c r="G27" t="s">
        <v>44</v>
      </c>
      <c r="H27" s="6">
        <v>5500</v>
      </c>
      <c r="J27" s="63"/>
    </row>
    <row r="28" spans="1:10" x14ac:dyDescent="0.25">
      <c r="A28" t="s">
        <v>1150</v>
      </c>
      <c r="B28" s="56">
        <v>5</v>
      </c>
      <c r="C28" t="s">
        <v>1169</v>
      </c>
      <c r="D28" t="s">
        <v>1170</v>
      </c>
      <c r="E28" t="s">
        <v>163</v>
      </c>
      <c r="F28" t="s">
        <v>888</v>
      </c>
      <c r="G28" t="s">
        <v>44</v>
      </c>
      <c r="H28" s="6">
        <v>10140</v>
      </c>
      <c r="J28" s="63"/>
    </row>
    <row r="29" spans="1:10" x14ac:dyDescent="0.25">
      <c r="A29" t="s">
        <v>1150</v>
      </c>
      <c r="B29" s="56">
        <v>5</v>
      </c>
      <c r="C29" t="s">
        <v>1203</v>
      </c>
      <c r="D29" t="s">
        <v>1209</v>
      </c>
      <c r="E29" t="s">
        <v>1215</v>
      </c>
      <c r="F29" t="s">
        <v>1217</v>
      </c>
      <c r="G29" t="s">
        <v>44</v>
      </c>
      <c r="H29" s="6">
        <v>6500</v>
      </c>
      <c r="J29" s="63"/>
    </row>
    <row r="30" spans="1:10" x14ac:dyDescent="0.25">
      <c r="A30" t="s">
        <v>1150</v>
      </c>
      <c r="B30" s="56">
        <v>5</v>
      </c>
      <c r="C30" t="s">
        <v>1204</v>
      </c>
      <c r="D30" t="s">
        <v>1210</v>
      </c>
      <c r="E30" t="s">
        <v>155</v>
      </c>
      <c r="F30">
        <v>2017</v>
      </c>
      <c r="G30" t="s">
        <v>44</v>
      </c>
      <c r="H30" s="6">
        <v>4625</v>
      </c>
      <c r="J30" s="63"/>
    </row>
    <row r="31" spans="1:10" x14ac:dyDescent="0.25">
      <c r="A31" t="s">
        <v>1150</v>
      </c>
      <c r="B31" s="56">
        <v>5</v>
      </c>
      <c r="C31" t="s">
        <v>1205</v>
      </c>
      <c r="D31" t="s">
        <v>1211</v>
      </c>
      <c r="E31" t="s">
        <v>1215</v>
      </c>
      <c r="F31" t="s">
        <v>1218</v>
      </c>
      <c r="G31" t="s">
        <v>44</v>
      </c>
      <c r="H31" s="6">
        <v>4765</v>
      </c>
      <c r="J31" s="63"/>
    </row>
    <row r="32" spans="1:10" x14ac:dyDescent="0.25">
      <c r="A32" t="s">
        <v>1150</v>
      </c>
      <c r="B32" s="56">
        <v>5</v>
      </c>
      <c r="C32" t="s">
        <v>1206</v>
      </c>
      <c r="D32" t="s">
        <v>1212</v>
      </c>
      <c r="E32" t="s">
        <v>1216</v>
      </c>
      <c r="F32" t="s">
        <v>736</v>
      </c>
      <c r="G32" t="s">
        <v>44</v>
      </c>
      <c r="H32" s="6">
        <v>8875</v>
      </c>
      <c r="J32" s="63"/>
    </row>
    <row r="33" spans="1:10" x14ac:dyDescent="0.25">
      <c r="A33" t="s">
        <v>1150</v>
      </c>
      <c r="B33" s="56">
        <v>5</v>
      </c>
      <c r="C33" t="s">
        <v>1207</v>
      </c>
      <c r="D33" t="s">
        <v>1213</v>
      </c>
      <c r="E33" t="s">
        <v>1215</v>
      </c>
      <c r="F33" t="s">
        <v>888</v>
      </c>
      <c r="G33" t="s">
        <v>44</v>
      </c>
      <c r="H33" s="6">
        <v>5750</v>
      </c>
      <c r="J33" s="63"/>
    </row>
    <row r="34" spans="1:10" x14ac:dyDescent="0.25">
      <c r="A34" t="s">
        <v>1150</v>
      </c>
      <c r="B34" s="56">
        <v>5</v>
      </c>
      <c r="C34" t="s">
        <v>1208</v>
      </c>
      <c r="D34" t="s">
        <v>1214</v>
      </c>
      <c r="E34" t="s">
        <v>1216</v>
      </c>
      <c r="F34" t="s">
        <v>888</v>
      </c>
      <c r="G34" t="s">
        <v>44</v>
      </c>
      <c r="H34" s="6">
        <v>6550</v>
      </c>
      <c r="I34" s="100"/>
      <c r="J34" s="63"/>
    </row>
    <row r="35" spans="1:10" s="136" customFormat="1" x14ac:dyDescent="0.25">
      <c r="A35" s="136" t="s">
        <v>1150</v>
      </c>
      <c r="B35" s="140">
        <v>10</v>
      </c>
      <c r="C35" s="136" t="s">
        <v>1348</v>
      </c>
      <c r="H35" s="6">
        <v>13570</v>
      </c>
      <c r="I35" s="100">
        <f>+H24+H25+H26+H27+H28+H29+H30+H31+H32+H33+H34+H35</f>
        <v>85105</v>
      </c>
      <c r="J35" s="63"/>
    </row>
    <row r="36" spans="1:10" x14ac:dyDescent="0.25">
      <c r="A36" t="s">
        <v>166</v>
      </c>
      <c r="B36" s="56">
        <v>5</v>
      </c>
      <c r="C36" t="s">
        <v>1184</v>
      </c>
      <c r="E36" t="s">
        <v>1193</v>
      </c>
      <c r="F36" t="s">
        <v>1190</v>
      </c>
      <c r="G36" t="s">
        <v>44</v>
      </c>
      <c r="H36" s="6">
        <v>6281.25</v>
      </c>
      <c r="J36" s="63"/>
    </row>
    <row r="37" spans="1:10" x14ac:dyDescent="0.25">
      <c r="A37" t="s">
        <v>166</v>
      </c>
      <c r="B37" s="56">
        <v>5</v>
      </c>
      <c r="C37" t="s">
        <v>1179</v>
      </c>
      <c r="E37" t="s">
        <v>48</v>
      </c>
      <c r="F37" t="s">
        <v>1191</v>
      </c>
      <c r="G37" t="s">
        <v>44</v>
      </c>
      <c r="H37" s="6">
        <v>2625</v>
      </c>
      <c r="J37" s="63"/>
    </row>
    <row r="38" spans="1:10" x14ac:dyDescent="0.25">
      <c r="A38" t="s">
        <v>166</v>
      </c>
      <c r="B38" s="56">
        <v>5</v>
      </c>
      <c r="C38" t="s">
        <v>1180</v>
      </c>
      <c r="E38" t="s">
        <v>1194</v>
      </c>
      <c r="F38" t="s">
        <v>1191</v>
      </c>
      <c r="G38" t="s">
        <v>44</v>
      </c>
      <c r="H38" s="6">
        <v>2118.75</v>
      </c>
      <c r="J38" s="63"/>
    </row>
    <row r="39" spans="1:10" x14ac:dyDescent="0.25">
      <c r="A39" t="s">
        <v>166</v>
      </c>
      <c r="B39" s="56">
        <v>5</v>
      </c>
      <c r="C39" t="s">
        <v>1181</v>
      </c>
      <c r="E39" t="s">
        <v>1195</v>
      </c>
      <c r="F39" t="s">
        <v>1191</v>
      </c>
      <c r="G39" t="s">
        <v>44</v>
      </c>
      <c r="H39" s="6">
        <v>3750</v>
      </c>
      <c r="J39" s="63"/>
    </row>
    <row r="40" spans="1:10" x14ac:dyDescent="0.25">
      <c r="A40" t="s">
        <v>166</v>
      </c>
      <c r="B40" s="56">
        <v>5</v>
      </c>
      <c r="C40" t="s">
        <v>1182</v>
      </c>
      <c r="E40" t="s">
        <v>1196</v>
      </c>
      <c r="F40" t="s">
        <v>1191</v>
      </c>
      <c r="G40" t="s">
        <v>44</v>
      </c>
      <c r="H40" s="6">
        <v>3712.5</v>
      </c>
      <c r="J40" s="63"/>
    </row>
    <row r="41" spans="1:10" x14ac:dyDescent="0.25">
      <c r="A41" t="s">
        <v>166</v>
      </c>
      <c r="B41" s="56">
        <v>5</v>
      </c>
      <c r="C41" t="s">
        <v>1183</v>
      </c>
      <c r="E41" t="s">
        <v>1197</v>
      </c>
      <c r="F41" t="s">
        <v>1191</v>
      </c>
      <c r="G41" t="s">
        <v>44</v>
      </c>
      <c r="H41" s="6">
        <v>2625</v>
      </c>
      <c r="J41" s="63"/>
    </row>
    <row r="42" spans="1:10" x14ac:dyDescent="0.25">
      <c r="A42" t="s">
        <v>166</v>
      </c>
      <c r="B42" s="56">
        <v>5</v>
      </c>
      <c r="C42" t="s">
        <v>1185</v>
      </c>
      <c r="E42" t="s">
        <v>1198</v>
      </c>
      <c r="F42" t="s">
        <v>1191</v>
      </c>
      <c r="G42" t="s">
        <v>44</v>
      </c>
      <c r="H42" s="6">
        <v>2737.5</v>
      </c>
      <c r="J42" s="63"/>
    </row>
    <row r="43" spans="1:10" x14ac:dyDescent="0.25">
      <c r="A43" t="s">
        <v>166</v>
      </c>
      <c r="B43" s="56">
        <v>5</v>
      </c>
      <c r="C43" t="s">
        <v>1186</v>
      </c>
      <c r="E43" t="s">
        <v>1199</v>
      </c>
      <c r="F43" t="s">
        <v>1191</v>
      </c>
      <c r="G43" t="s">
        <v>44</v>
      </c>
      <c r="H43" s="6">
        <v>5437.5</v>
      </c>
      <c r="J43" s="63"/>
    </row>
    <row r="44" spans="1:10" x14ac:dyDescent="0.25">
      <c r="A44" t="s">
        <v>166</v>
      </c>
      <c r="B44" s="56">
        <v>5</v>
      </c>
      <c r="C44" t="s">
        <v>1187</v>
      </c>
      <c r="E44" t="s">
        <v>1200</v>
      </c>
      <c r="F44" t="s">
        <v>1192</v>
      </c>
      <c r="G44" t="s">
        <v>44</v>
      </c>
      <c r="H44" s="6">
        <v>8850</v>
      </c>
      <c r="J44" s="63"/>
    </row>
    <row r="45" spans="1:10" x14ac:dyDescent="0.25">
      <c r="A45" t="s">
        <v>166</v>
      </c>
      <c r="B45" s="56">
        <v>5</v>
      </c>
      <c r="C45" t="s">
        <v>1188</v>
      </c>
      <c r="E45" t="s">
        <v>1201</v>
      </c>
      <c r="F45" t="s">
        <v>1191</v>
      </c>
      <c r="G45" t="s">
        <v>44</v>
      </c>
      <c r="H45" s="6">
        <v>2643.75</v>
      </c>
      <c r="J45" s="63"/>
    </row>
    <row r="46" spans="1:10" x14ac:dyDescent="0.25">
      <c r="A46" t="s">
        <v>166</v>
      </c>
      <c r="B46" s="56">
        <v>5</v>
      </c>
      <c r="C46" t="s">
        <v>1189</v>
      </c>
      <c r="E46" t="s">
        <v>1202</v>
      </c>
      <c r="F46" t="s">
        <v>1191</v>
      </c>
      <c r="G46" t="s">
        <v>44</v>
      </c>
      <c r="H46" s="6">
        <v>2793.75</v>
      </c>
      <c r="I46" s="100">
        <f>+H36+H37+H38+H39+H40+H41+H42+H43+H44+H45+H46</f>
        <v>43575</v>
      </c>
      <c r="J46" s="63"/>
    </row>
    <row r="47" spans="1:10" x14ac:dyDescent="0.25">
      <c r="A47" s="56">
        <v>24</v>
      </c>
      <c r="B47" s="56">
        <f>SUM(B24:B46)</f>
        <v>120</v>
      </c>
      <c r="H47" s="7">
        <f>SUM(H24:H46)</f>
        <v>128680</v>
      </c>
      <c r="J47" s="63"/>
    </row>
    <row r="48" spans="1:10" x14ac:dyDescent="0.25">
      <c r="A48" s="62"/>
      <c r="B48" s="72"/>
      <c r="C48" s="63"/>
      <c r="D48" s="63"/>
      <c r="E48" s="63"/>
      <c r="F48" s="63"/>
      <c r="G48" s="63"/>
      <c r="H48" s="73"/>
      <c r="I48" s="63"/>
      <c r="J48" s="63"/>
    </row>
    <row r="49" spans="1:10" x14ac:dyDescent="0.25">
      <c r="A49" s="84"/>
      <c r="B49" s="56"/>
      <c r="H49" s="85"/>
    </row>
    <row r="51" spans="1:10" x14ac:dyDescent="0.25">
      <c r="A51" s="66"/>
      <c r="B51" s="66"/>
      <c r="C51" s="66"/>
      <c r="D51" s="66"/>
      <c r="E51" s="66"/>
      <c r="F51" s="66"/>
      <c r="G51" s="66"/>
      <c r="H51" s="66"/>
      <c r="I51" s="67"/>
      <c r="J51" s="67"/>
    </row>
    <row r="52" spans="1:10" x14ac:dyDescent="0.25">
      <c r="I52" s="10"/>
      <c r="J52" s="67"/>
    </row>
    <row r="53" spans="1:10" ht="21" x14ac:dyDescent="0.35">
      <c r="A53" s="48" t="s">
        <v>1344</v>
      </c>
      <c r="B53" s="48" t="s">
        <v>1096</v>
      </c>
      <c r="G53" s="68" t="s">
        <v>9</v>
      </c>
      <c r="H53" s="69">
        <f>+H47</f>
        <v>128680</v>
      </c>
      <c r="I53" s="10"/>
      <c r="J53" s="67"/>
    </row>
    <row r="54" spans="1:10" ht="26.25" x14ac:dyDescent="0.4">
      <c r="A54" s="70">
        <f>+A47</f>
        <v>24</v>
      </c>
      <c r="B54" s="70">
        <f>+B47</f>
        <v>120</v>
      </c>
      <c r="C54" s="71" t="s">
        <v>1103</v>
      </c>
      <c r="D54" s="66"/>
      <c r="E54" s="66"/>
      <c r="F54" s="66"/>
      <c r="G54" s="66"/>
      <c r="H54" s="66"/>
      <c r="I54" s="67"/>
      <c r="J54" s="67"/>
    </row>
    <row r="55" spans="1:10" ht="15.75" thickBot="1" x14ac:dyDescent="0.3"/>
    <row r="56" spans="1:10" x14ac:dyDescent="0.25">
      <c r="E56" s="48" t="s">
        <v>1344</v>
      </c>
      <c r="F56" s="48" t="s">
        <v>1096</v>
      </c>
      <c r="I56" s="104" t="s">
        <v>1176</v>
      </c>
      <c r="J56" s="204"/>
    </row>
    <row r="57" spans="1:10" ht="27" thickBot="1" x14ac:dyDescent="0.45">
      <c r="E57" s="70">
        <f>+E19+A54</f>
        <v>24</v>
      </c>
      <c r="F57" s="70">
        <f>+F19+B54</f>
        <v>120</v>
      </c>
      <c r="G57" s="68" t="s">
        <v>1106</v>
      </c>
      <c r="H57" s="101">
        <f>+H19+H53</f>
        <v>128680</v>
      </c>
      <c r="I57" s="105">
        <v>80000</v>
      </c>
      <c r="J57" s="207"/>
    </row>
  </sheetData>
  <mergeCells count="4">
    <mergeCell ref="A2:I2"/>
    <mergeCell ref="A21:J21"/>
    <mergeCell ref="A22:H22"/>
    <mergeCell ref="A1:J1"/>
  </mergeCells>
  <pageMargins left="0.25" right="0.25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G73" sqref="G73"/>
    </sheetView>
  </sheetViews>
  <sheetFormatPr baseColWidth="10" defaultRowHeight="15" x14ac:dyDescent="0.25"/>
  <cols>
    <col min="1" max="1" width="14.85546875" customWidth="1"/>
    <col min="2" max="2" width="12" customWidth="1"/>
    <col min="3" max="3" width="54.7109375" customWidth="1"/>
    <col min="4" max="4" width="25.85546875" customWidth="1"/>
    <col min="5" max="5" width="13.85546875" customWidth="1"/>
    <col min="7" max="8" width="19.140625" customWidth="1"/>
    <col min="9" max="9" width="19.7109375" customWidth="1"/>
    <col min="10" max="10" width="19.5703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13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0" x14ac:dyDescent="0.25">
      <c r="A3" s="76" t="s">
        <v>1</v>
      </c>
      <c r="B3" s="76" t="s">
        <v>2</v>
      </c>
      <c r="C3" s="77" t="s">
        <v>3</v>
      </c>
      <c r="D3" s="77" t="s">
        <v>4</v>
      </c>
      <c r="E3" s="77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52"/>
    </row>
    <row r="4" spans="1:10" x14ac:dyDescent="0.25">
      <c r="A4" s="15">
        <v>82</v>
      </c>
      <c r="B4" s="15">
        <v>3</v>
      </c>
      <c r="C4" s="16" t="s">
        <v>78</v>
      </c>
      <c r="D4" s="16" t="s">
        <v>79</v>
      </c>
      <c r="E4" s="16">
        <v>0</v>
      </c>
      <c r="F4" s="16">
        <v>0</v>
      </c>
      <c r="G4" s="16" t="s">
        <v>44</v>
      </c>
      <c r="H4" s="21">
        <v>390</v>
      </c>
      <c r="I4" s="21">
        <f t="shared" ref="I4:I9" si="0">+H4*B4</f>
        <v>1170</v>
      </c>
      <c r="J4" s="52"/>
    </row>
    <row r="5" spans="1:10" x14ac:dyDescent="0.25">
      <c r="A5" s="15">
        <v>84</v>
      </c>
      <c r="B5" s="15">
        <v>3</v>
      </c>
      <c r="C5" s="16" t="s">
        <v>80</v>
      </c>
      <c r="D5" s="16" t="s">
        <v>81</v>
      </c>
      <c r="E5" s="16">
        <v>0</v>
      </c>
      <c r="F5" s="16">
        <v>0</v>
      </c>
      <c r="G5" s="16" t="s">
        <v>44</v>
      </c>
      <c r="H5" s="21">
        <v>200</v>
      </c>
      <c r="I5" s="21">
        <f t="shared" si="0"/>
        <v>600</v>
      </c>
      <c r="J5" s="52"/>
    </row>
    <row r="6" spans="1:10" x14ac:dyDescent="0.25">
      <c r="A6" s="15">
        <v>102</v>
      </c>
      <c r="B6" s="15">
        <v>3</v>
      </c>
      <c r="C6" s="16" t="s">
        <v>82</v>
      </c>
      <c r="D6" s="16" t="s">
        <v>83</v>
      </c>
      <c r="E6" s="16" t="s">
        <v>84</v>
      </c>
      <c r="F6" s="16">
        <v>2009</v>
      </c>
      <c r="G6" s="16">
        <v>0</v>
      </c>
      <c r="H6" s="21">
        <v>1541.9</v>
      </c>
      <c r="I6" s="21">
        <f t="shared" si="0"/>
        <v>4625.7000000000007</v>
      </c>
      <c r="J6" s="52"/>
    </row>
    <row r="7" spans="1:10" x14ac:dyDescent="0.25">
      <c r="A7" s="15">
        <v>103</v>
      </c>
      <c r="B7" s="15">
        <v>3</v>
      </c>
      <c r="C7" s="16" t="s">
        <v>85</v>
      </c>
      <c r="D7" s="16" t="s">
        <v>86</v>
      </c>
      <c r="E7" s="16" t="s">
        <v>87</v>
      </c>
      <c r="F7" s="16">
        <v>0</v>
      </c>
      <c r="G7" s="16">
        <v>0</v>
      </c>
      <c r="H7" s="21">
        <v>1326.3478873239437</v>
      </c>
      <c r="I7" s="21">
        <f t="shared" si="0"/>
        <v>3979.0436619718312</v>
      </c>
      <c r="J7" s="52"/>
    </row>
    <row r="8" spans="1:10" x14ac:dyDescent="0.25">
      <c r="A8" s="15">
        <v>104</v>
      </c>
      <c r="B8" s="15">
        <v>3</v>
      </c>
      <c r="C8" s="16" t="s">
        <v>88</v>
      </c>
      <c r="D8" s="16" t="s">
        <v>89</v>
      </c>
      <c r="E8" s="16" t="s">
        <v>90</v>
      </c>
      <c r="F8" s="16" t="s">
        <v>91</v>
      </c>
      <c r="G8" s="16">
        <v>0</v>
      </c>
      <c r="H8" s="21">
        <v>1359.3521126760563</v>
      </c>
      <c r="I8" s="21">
        <f t="shared" si="0"/>
        <v>4078.0563380281692</v>
      </c>
      <c r="J8" s="52"/>
    </row>
    <row r="9" spans="1:10" ht="30" x14ac:dyDescent="0.25">
      <c r="A9" s="90" t="s">
        <v>92</v>
      </c>
      <c r="B9" s="15">
        <v>2</v>
      </c>
      <c r="C9" s="16" t="s">
        <v>93</v>
      </c>
      <c r="D9" s="16"/>
      <c r="E9" s="16"/>
      <c r="F9" s="16"/>
      <c r="G9" s="16"/>
      <c r="H9" s="21">
        <v>1603</v>
      </c>
      <c r="I9" s="21">
        <f t="shared" si="0"/>
        <v>3206</v>
      </c>
      <c r="J9" s="52"/>
    </row>
    <row r="10" spans="1:10" x14ac:dyDescent="0.25">
      <c r="A10" s="57">
        <v>6</v>
      </c>
      <c r="B10" s="57">
        <f>SUM(B4:B9)</f>
        <v>17</v>
      </c>
      <c r="H10" s="6"/>
      <c r="I10" s="7">
        <f>SUM(I4:I9)</f>
        <v>17658.800000000003</v>
      </c>
      <c r="J10" s="52"/>
    </row>
    <row r="11" spans="1:10" x14ac:dyDescent="0.25">
      <c r="H11" s="6"/>
      <c r="I11" s="88"/>
      <c r="J11" s="52"/>
    </row>
    <row r="12" spans="1:10" x14ac:dyDescent="0.25">
      <c r="A12" s="48" t="s">
        <v>1344</v>
      </c>
      <c r="B12" s="48" t="s">
        <v>1096</v>
      </c>
      <c r="I12" s="10"/>
      <c r="J12" s="49"/>
    </row>
    <row r="13" spans="1:10" ht="26.25" x14ac:dyDescent="0.4">
      <c r="A13" s="50">
        <f>+A10</f>
        <v>6</v>
      </c>
      <c r="B13" s="50">
        <f>+B10</f>
        <v>17</v>
      </c>
      <c r="C13" s="51" t="s">
        <v>1108</v>
      </c>
      <c r="D13" s="52"/>
      <c r="E13" s="52"/>
      <c r="F13" s="52"/>
      <c r="G13" s="52"/>
      <c r="H13" s="52"/>
      <c r="I13" s="49"/>
      <c r="J13" s="49"/>
    </row>
    <row r="16" spans="1:10" x14ac:dyDescent="0.25">
      <c r="A16" s="55" t="s">
        <v>1105</v>
      </c>
      <c r="B16" s="55" t="s">
        <v>2</v>
      </c>
      <c r="C16" s="55" t="s">
        <v>1101</v>
      </c>
      <c r="D16" s="55" t="s">
        <v>4</v>
      </c>
      <c r="E16" s="55" t="s">
        <v>5</v>
      </c>
      <c r="F16" s="55" t="s">
        <v>6</v>
      </c>
      <c r="G16" s="55" t="s">
        <v>1102</v>
      </c>
      <c r="H16" s="55" t="s">
        <v>9</v>
      </c>
      <c r="I16" s="58"/>
      <c r="J16" s="58"/>
    </row>
    <row r="17" spans="1:10" x14ac:dyDescent="0.25">
      <c r="A17" s="15">
        <v>120</v>
      </c>
      <c r="B17" s="15">
        <v>2</v>
      </c>
      <c r="C17" s="39" t="s">
        <v>873</v>
      </c>
      <c r="D17" s="40" t="s">
        <v>874</v>
      </c>
      <c r="E17" s="40" t="s">
        <v>875</v>
      </c>
      <c r="F17" s="38" t="s">
        <v>876</v>
      </c>
      <c r="G17" s="15" t="s">
        <v>846</v>
      </c>
      <c r="H17" s="41">
        <v>611</v>
      </c>
      <c r="I17" s="41">
        <v>1222</v>
      </c>
      <c r="J17" s="55"/>
    </row>
    <row r="18" spans="1:10" x14ac:dyDescent="0.25">
      <c r="A18" s="15">
        <v>121</v>
      </c>
      <c r="B18" s="15">
        <v>2</v>
      </c>
      <c r="C18" s="39" t="s">
        <v>877</v>
      </c>
      <c r="D18" s="39" t="s">
        <v>878</v>
      </c>
      <c r="E18" s="39" t="s">
        <v>879</v>
      </c>
      <c r="F18" s="15" t="s">
        <v>880</v>
      </c>
      <c r="G18" s="15" t="s">
        <v>846</v>
      </c>
      <c r="H18" s="41">
        <v>599</v>
      </c>
      <c r="I18" s="41">
        <v>1198</v>
      </c>
      <c r="J18" s="55"/>
    </row>
    <row r="19" spans="1:10" x14ac:dyDescent="0.25">
      <c r="A19" s="15">
        <v>122</v>
      </c>
      <c r="B19" s="15">
        <v>2</v>
      </c>
      <c r="C19" s="39" t="s">
        <v>881</v>
      </c>
      <c r="D19" s="39" t="s">
        <v>882</v>
      </c>
      <c r="E19" s="39" t="s">
        <v>883</v>
      </c>
      <c r="F19" s="15" t="s">
        <v>845</v>
      </c>
      <c r="G19" s="15" t="s">
        <v>846</v>
      </c>
      <c r="H19" s="41">
        <v>581</v>
      </c>
      <c r="I19" s="41">
        <v>1162</v>
      </c>
      <c r="J19" s="55"/>
    </row>
    <row r="20" spans="1:10" x14ac:dyDescent="0.25">
      <c r="A20" s="15">
        <v>123</v>
      </c>
      <c r="B20" s="15">
        <v>2</v>
      </c>
      <c r="C20" s="39" t="s">
        <v>884</v>
      </c>
      <c r="D20" s="39" t="s">
        <v>885</v>
      </c>
      <c r="E20" s="39"/>
      <c r="F20" s="15">
        <v>2013</v>
      </c>
      <c r="G20" s="15" t="s">
        <v>632</v>
      </c>
      <c r="H20" s="41">
        <v>175</v>
      </c>
      <c r="I20" s="41">
        <v>350</v>
      </c>
      <c r="J20" s="55"/>
    </row>
    <row r="21" spans="1:10" x14ac:dyDescent="0.25">
      <c r="A21" s="15">
        <v>124</v>
      </c>
      <c r="B21" s="15">
        <v>2</v>
      </c>
      <c r="C21" s="39" t="s">
        <v>886</v>
      </c>
      <c r="D21" s="39" t="s">
        <v>887</v>
      </c>
      <c r="E21" s="39"/>
      <c r="F21" s="15" t="s">
        <v>888</v>
      </c>
      <c r="G21" s="15" t="s">
        <v>632</v>
      </c>
      <c r="H21" s="41">
        <v>264.59999999999997</v>
      </c>
      <c r="I21" s="41">
        <v>529.19999999999993</v>
      </c>
      <c r="J21" s="55"/>
    </row>
    <row r="22" spans="1:10" x14ac:dyDescent="0.25">
      <c r="A22" s="15">
        <v>125</v>
      </c>
      <c r="B22" s="15">
        <v>2</v>
      </c>
      <c r="C22" s="39" t="s">
        <v>889</v>
      </c>
      <c r="D22" s="39" t="s">
        <v>890</v>
      </c>
      <c r="E22" s="39"/>
      <c r="F22" s="15">
        <v>2016</v>
      </c>
      <c r="G22" s="15" t="s">
        <v>632</v>
      </c>
      <c r="H22" s="41">
        <v>230.29999999999998</v>
      </c>
      <c r="I22" s="41">
        <v>460.59999999999997</v>
      </c>
      <c r="J22" s="55"/>
    </row>
    <row r="23" spans="1:10" x14ac:dyDescent="0.25">
      <c r="A23" s="15">
        <v>130</v>
      </c>
      <c r="B23" s="15">
        <v>2</v>
      </c>
      <c r="C23" s="39" t="s">
        <v>891</v>
      </c>
      <c r="D23" s="39" t="s">
        <v>892</v>
      </c>
      <c r="E23" s="39"/>
      <c r="F23" s="15">
        <v>2012</v>
      </c>
      <c r="G23" s="15" t="s">
        <v>632</v>
      </c>
      <c r="H23" s="41">
        <v>900</v>
      </c>
      <c r="I23" s="41">
        <v>1800</v>
      </c>
      <c r="J23" s="55"/>
    </row>
    <row r="24" spans="1:10" x14ac:dyDescent="0.25">
      <c r="A24" s="15">
        <v>132</v>
      </c>
      <c r="B24" s="15">
        <v>2</v>
      </c>
      <c r="C24" s="39" t="s">
        <v>893</v>
      </c>
      <c r="D24" s="39" t="s">
        <v>894</v>
      </c>
      <c r="E24" s="39"/>
      <c r="F24" s="15">
        <v>2010</v>
      </c>
      <c r="G24" s="15" t="s">
        <v>632</v>
      </c>
      <c r="H24" s="41">
        <v>1200</v>
      </c>
      <c r="I24" s="41">
        <v>2400</v>
      </c>
      <c r="J24" s="55"/>
    </row>
    <row r="25" spans="1:10" x14ac:dyDescent="0.25">
      <c r="A25" s="15">
        <v>136</v>
      </c>
      <c r="B25" s="15">
        <v>3</v>
      </c>
      <c r="C25" s="39" t="s">
        <v>895</v>
      </c>
      <c r="D25" s="39" t="s">
        <v>896</v>
      </c>
      <c r="E25" s="39" t="s">
        <v>897</v>
      </c>
      <c r="F25" s="15">
        <v>2010</v>
      </c>
      <c r="G25" s="15" t="s">
        <v>631</v>
      </c>
      <c r="H25" s="41">
        <v>611</v>
      </c>
      <c r="I25" s="41">
        <v>1833</v>
      </c>
      <c r="J25" s="55"/>
    </row>
    <row r="26" spans="1:10" x14ac:dyDescent="0.25">
      <c r="A26" s="15">
        <v>143</v>
      </c>
      <c r="B26" s="15">
        <v>5</v>
      </c>
      <c r="C26" s="39" t="s">
        <v>898</v>
      </c>
      <c r="D26" s="39" t="s">
        <v>899</v>
      </c>
      <c r="E26" s="39"/>
      <c r="F26" s="15" t="s">
        <v>900</v>
      </c>
      <c r="G26" s="15" t="s">
        <v>632</v>
      </c>
      <c r="H26" s="41">
        <v>1450</v>
      </c>
      <c r="I26" s="41">
        <v>7250</v>
      </c>
      <c r="J26" s="55"/>
    </row>
    <row r="27" spans="1:10" x14ac:dyDescent="0.25">
      <c r="A27" s="82">
        <v>10</v>
      </c>
      <c r="B27" s="83">
        <f>SUM(B17:B26)</f>
        <v>24</v>
      </c>
      <c r="I27" s="60">
        <f>SUM(I17:I26)</f>
        <v>18204.8</v>
      </c>
      <c r="J27" s="55"/>
    </row>
    <row r="28" spans="1:10" x14ac:dyDescent="0.25">
      <c r="J28" s="55"/>
    </row>
    <row r="29" spans="1:10" x14ac:dyDescent="0.25">
      <c r="A29" s="48" t="s">
        <v>1344</v>
      </c>
      <c r="B29" s="48" t="s">
        <v>1096</v>
      </c>
      <c r="H29" s="7"/>
      <c r="I29" s="10"/>
      <c r="J29" s="58"/>
    </row>
    <row r="30" spans="1:10" ht="26.25" x14ac:dyDescent="0.4">
      <c r="A30" s="50">
        <f>+A27</f>
        <v>10</v>
      </c>
      <c r="B30" s="50">
        <f>+B27</f>
        <v>24</v>
      </c>
      <c r="C30" s="59" t="s">
        <v>1098</v>
      </c>
      <c r="D30" s="55"/>
      <c r="E30" s="55"/>
      <c r="F30" s="55"/>
      <c r="G30" s="55"/>
      <c r="H30" s="55"/>
      <c r="I30" s="58"/>
      <c r="J30" s="58"/>
    </row>
    <row r="32" spans="1:10" x14ac:dyDescent="0.25">
      <c r="E32" s="48" t="s">
        <v>1344</v>
      </c>
      <c r="F32" s="48" t="s">
        <v>1096</v>
      </c>
    </row>
    <row r="33" spans="1:10" ht="26.25" x14ac:dyDescent="0.4">
      <c r="E33" s="50">
        <f>+A13+A30</f>
        <v>16</v>
      </c>
      <c r="F33" s="50">
        <f>+B13+B30</f>
        <v>41</v>
      </c>
      <c r="G33" s="68" t="s">
        <v>9</v>
      </c>
      <c r="H33" s="74">
        <f>+I10+I27</f>
        <v>35863.600000000006</v>
      </c>
    </row>
    <row r="35" spans="1:10" ht="27.75" x14ac:dyDescent="0.4">
      <c r="A35" s="275" t="s">
        <v>1104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ht="27.75" x14ac:dyDescent="0.4">
      <c r="A36" s="276" t="s">
        <v>13</v>
      </c>
      <c r="B36" s="276"/>
      <c r="C36" s="276"/>
      <c r="D36" s="276"/>
      <c r="E36" s="276"/>
      <c r="F36" s="276"/>
      <c r="G36" s="276"/>
      <c r="H36" s="276"/>
      <c r="I36" s="61"/>
      <c r="J36" s="61"/>
    </row>
    <row r="37" spans="1:10" x14ac:dyDescent="0.25">
      <c r="A37" s="65" t="s">
        <v>1100</v>
      </c>
      <c r="B37" s="65" t="s">
        <v>2</v>
      </c>
      <c r="C37" s="72" t="s">
        <v>1101</v>
      </c>
      <c r="D37" s="65" t="s">
        <v>4</v>
      </c>
      <c r="E37" s="65" t="s">
        <v>5</v>
      </c>
      <c r="F37" s="65" t="s">
        <v>6</v>
      </c>
      <c r="G37" s="65" t="s">
        <v>1102</v>
      </c>
      <c r="H37" s="65" t="s">
        <v>9</v>
      </c>
      <c r="I37" s="63"/>
      <c r="J37" s="63"/>
    </row>
    <row r="38" spans="1:10" x14ac:dyDescent="0.25">
      <c r="A38" t="s">
        <v>1150</v>
      </c>
      <c r="B38" s="56">
        <v>8</v>
      </c>
      <c r="C38" t="s">
        <v>1219</v>
      </c>
      <c r="D38" t="s">
        <v>1231</v>
      </c>
      <c r="E38" t="s">
        <v>1242</v>
      </c>
      <c r="F38" t="s">
        <v>888</v>
      </c>
      <c r="G38" t="s">
        <v>44</v>
      </c>
      <c r="H38" s="6">
        <v>6312</v>
      </c>
      <c r="J38" s="63"/>
    </row>
    <row r="39" spans="1:10" x14ac:dyDescent="0.25">
      <c r="A39" t="s">
        <v>1150</v>
      </c>
      <c r="B39" s="56">
        <v>8</v>
      </c>
      <c r="C39" t="s">
        <v>1220</v>
      </c>
      <c r="D39" t="s">
        <v>1232</v>
      </c>
      <c r="E39" t="s">
        <v>1242</v>
      </c>
      <c r="F39" t="s">
        <v>888</v>
      </c>
      <c r="G39" t="s">
        <v>44</v>
      </c>
      <c r="H39" s="6">
        <v>4464</v>
      </c>
      <c r="J39" s="63"/>
    </row>
    <row r="40" spans="1:10" x14ac:dyDescent="0.25">
      <c r="A40" t="s">
        <v>1150</v>
      </c>
      <c r="B40" s="56">
        <v>8</v>
      </c>
      <c r="C40" t="s">
        <v>1221</v>
      </c>
      <c r="D40" t="s">
        <v>1233</v>
      </c>
      <c r="E40" t="s">
        <v>1242</v>
      </c>
      <c r="F40" t="s">
        <v>888</v>
      </c>
      <c r="G40" t="s">
        <v>44</v>
      </c>
      <c r="H40" s="6">
        <v>7200</v>
      </c>
      <c r="J40" s="63"/>
    </row>
    <row r="41" spans="1:10" x14ac:dyDescent="0.25">
      <c r="A41" t="s">
        <v>1150</v>
      </c>
      <c r="B41" s="56">
        <v>8</v>
      </c>
      <c r="C41" t="s">
        <v>1222</v>
      </c>
      <c r="D41" t="s">
        <v>1234</v>
      </c>
      <c r="E41" t="s">
        <v>1242</v>
      </c>
      <c r="F41" t="s">
        <v>888</v>
      </c>
      <c r="G41" t="s">
        <v>44</v>
      </c>
      <c r="H41" s="6">
        <v>6536</v>
      </c>
      <c r="J41" s="63"/>
    </row>
    <row r="42" spans="1:10" x14ac:dyDescent="0.25">
      <c r="A42" t="s">
        <v>1150</v>
      </c>
      <c r="B42" s="56">
        <v>8</v>
      </c>
      <c r="C42" t="s">
        <v>1223</v>
      </c>
      <c r="D42" t="s">
        <v>1235</v>
      </c>
      <c r="E42" t="s">
        <v>1242</v>
      </c>
      <c r="F42" t="s">
        <v>888</v>
      </c>
      <c r="G42" t="s">
        <v>44</v>
      </c>
      <c r="H42" s="6">
        <v>12048</v>
      </c>
      <c r="J42" s="63"/>
    </row>
    <row r="43" spans="1:10" x14ac:dyDescent="0.25">
      <c r="A43" t="s">
        <v>1150</v>
      </c>
      <c r="B43" s="56">
        <v>8</v>
      </c>
      <c r="C43" t="s">
        <v>1224</v>
      </c>
      <c r="D43" t="s">
        <v>1236</v>
      </c>
      <c r="E43" t="s">
        <v>1242</v>
      </c>
      <c r="F43" t="s">
        <v>888</v>
      </c>
      <c r="G43" t="s">
        <v>44</v>
      </c>
      <c r="H43" s="6">
        <v>5424</v>
      </c>
      <c r="J43" s="63"/>
    </row>
    <row r="44" spans="1:10" x14ac:dyDescent="0.25">
      <c r="A44" t="s">
        <v>1150</v>
      </c>
      <c r="B44" s="56">
        <v>8</v>
      </c>
      <c r="C44" t="s">
        <v>1225</v>
      </c>
      <c r="D44" t="s">
        <v>1237</v>
      </c>
      <c r="E44" t="s">
        <v>1242</v>
      </c>
      <c r="F44" t="s">
        <v>888</v>
      </c>
      <c r="G44" t="s">
        <v>44</v>
      </c>
      <c r="H44" s="6">
        <v>9536</v>
      </c>
      <c r="J44" s="63"/>
    </row>
    <row r="45" spans="1:10" x14ac:dyDescent="0.25">
      <c r="A45" t="s">
        <v>1150</v>
      </c>
      <c r="B45" s="56">
        <v>8</v>
      </c>
      <c r="C45" t="s">
        <v>1226</v>
      </c>
      <c r="D45" t="s">
        <v>1238</v>
      </c>
      <c r="E45" t="s">
        <v>1242</v>
      </c>
      <c r="F45" t="s">
        <v>888</v>
      </c>
      <c r="G45" t="s">
        <v>44</v>
      </c>
      <c r="H45" s="6">
        <v>9536</v>
      </c>
      <c r="J45" s="63"/>
    </row>
    <row r="46" spans="1:10" x14ac:dyDescent="0.25">
      <c r="A46" t="s">
        <v>1150</v>
      </c>
      <c r="B46" s="56">
        <v>8</v>
      </c>
      <c r="C46" t="s">
        <v>1227</v>
      </c>
      <c r="D46" t="s">
        <v>1239</v>
      </c>
      <c r="E46" t="s">
        <v>1242</v>
      </c>
      <c r="F46" t="s">
        <v>888</v>
      </c>
      <c r="G46" t="s">
        <v>44</v>
      </c>
      <c r="H46" s="6">
        <v>5368</v>
      </c>
      <c r="J46" s="63"/>
    </row>
    <row r="47" spans="1:10" x14ac:dyDescent="0.25">
      <c r="A47" t="s">
        <v>1150</v>
      </c>
      <c r="B47" s="56">
        <v>8</v>
      </c>
      <c r="C47" t="s">
        <v>1228</v>
      </c>
      <c r="D47" t="s">
        <v>1240</v>
      </c>
      <c r="E47" t="s">
        <v>1242</v>
      </c>
      <c r="F47" t="s">
        <v>888</v>
      </c>
      <c r="G47" t="s">
        <v>44</v>
      </c>
      <c r="H47" s="6">
        <v>5536</v>
      </c>
      <c r="J47" s="63"/>
    </row>
    <row r="48" spans="1:10" x14ac:dyDescent="0.25">
      <c r="A48" t="s">
        <v>1150</v>
      </c>
      <c r="B48" s="56">
        <v>8</v>
      </c>
      <c r="C48" t="s">
        <v>1229</v>
      </c>
      <c r="D48" t="s">
        <v>1241</v>
      </c>
      <c r="E48" t="s">
        <v>1242</v>
      </c>
      <c r="F48" t="s">
        <v>888</v>
      </c>
      <c r="G48" t="s">
        <v>44</v>
      </c>
      <c r="H48" s="6">
        <v>5528</v>
      </c>
      <c r="J48" s="63"/>
    </row>
    <row r="49" spans="1:10" x14ac:dyDescent="0.25">
      <c r="A49" t="s">
        <v>1150</v>
      </c>
      <c r="B49" s="56">
        <v>3</v>
      </c>
      <c r="C49" t="s">
        <v>1230</v>
      </c>
      <c r="D49" t="s">
        <v>1933</v>
      </c>
      <c r="E49" t="s">
        <v>1242</v>
      </c>
      <c r="F49" t="s">
        <v>888</v>
      </c>
      <c r="G49" t="s">
        <v>37</v>
      </c>
      <c r="H49" s="6">
        <v>1470</v>
      </c>
      <c r="I49" s="100">
        <f>+H38+H39+H40+H41+H42+H43+H44+H45+H46+H47+H48+H49</f>
        <v>78958</v>
      </c>
      <c r="J49" s="63"/>
    </row>
    <row r="50" spans="1:10" x14ac:dyDescent="0.25">
      <c r="A50" t="s">
        <v>1921</v>
      </c>
      <c r="B50" s="56">
        <v>5</v>
      </c>
      <c r="C50" t="s">
        <v>1922</v>
      </c>
      <c r="D50" t="s">
        <v>1934</v>
      </c>
      <c r="E50" t="s">
        <v>1024</v>
      </c>
      <c r="H50" s="6">
        <v>2190</v>
      </c>
      <c r="J50" s="63"/>
    </row>
    <row r="51" spans="1:10" x14ac:dyDescent="0.25">
      <c r="A51" t="s">
        <v>1921</v>
      </c>
      <c r="B51" s="56">
        <v>5</v>
      </c>
      <c r="C51" t="s">
        <v>1923</v>
      </c>
      <c r="D51" t="s">
        <v>1935</v>
      </c>
      <c r="E51" t="s">
        <v>1945</v>
      </c>
      <c r="H51" s="6">
        <v>2845</v>
      </c>
      <c r="J51" s="63"/>
    </row>
    <row r="52" spans="1:10" x14ac:dyDescent="0.25">
      <c r="A52" t="s">
        <v>1921</v>
      </c>
      <c r="B52" s="56">
        <v>5</v>
      </c>
      <c r="C52" t="s">
        <v>1924</v>
      </c>
      <c r="D52" t="s">
        <v>1936</v>
      </c>
      <c r="E52" t="s">
        <v>1946</v>
      </c>
      <c r="H52" s="6">
        <v>845</v>
      </c>
      <c r="J52" s="63"/>
    </row>
    <row r="53" spans="1:10" x14ac:dyDescent="0.25">
      <c r="A53" t="s">
        <v>1921</v>
      </c>
      <c r="B53" s="56">
        <v>5</v>
      </c>
      <c r="C53" t="s">
        <v>1925</v>
      </c>
      <c r="D53" t="s">
        <v>1937</v>
      </c>
      <c r="E53" t="s">
        <v>1947</v>
      </c>
      <c r="H53" s="6">
        <v>1345</v>
      </c>
      <c r="J53" s="63"/>
    </row>
    <row r="54" spans="1:10" x14ac:dyDescent="0.25">
      <c r="A54" t="s">
        <v>1921</v>
      </c>
      <c r="B54" s="56">
        <v>5</v>
      </c>
      <c r="C54" t="s">
        <v>1926</v>
      </c>
      <c r="D54" t="s">
        <v>1938</v>
      </c>
      <c r="E54" t="s">
        <v>1948</v>
      </c>
      <c r="H54" s="6">
        <v>4980</v>
      </c>
      <c r="J54" s="63"/>
    </row>
    <row r="55" spans="1:10" x14ac:dyDescent="0.25">
      <c r="A55" t="s">
        <v>1921</v>
      </c>
      <c r="B55" s="56">
        <v>4</v>
      </c>
      <c r="C55" t="s">
        <v>1927</v>
      </c>
      <c r="D55" t="s">
        <v>1939</v>
      </c>
      <c r="E55" t="s">
        <v>635</v>
      </c>
      <c r="H55" s="6">
        <v>3036</v>
      </c>
      <c r="J55" s="63"/>
    </row>
    <row r="56" spans="1:10" x14ac:dyDescent="0.25">
      <c r="A56" t="s">
        <v>1921</v>
      </c>
      <c r="B56" s="56">
        <v>5</v>
      </c>
      <c r="C56" t="s">
        <v>1928</v>
      </c>
      <c r="D56" t="s">
        <v>1940</v>
      </c>
      <c r="E56" t="s">
        <v>1949</v>
      </c>
      <c r="H56" s="6">
        <v>1700</v>
      </c>
      <c r="J56" s="63"/>
    </row>
    <row r="57" spans="1:10" x14ac:dyDescent="0.25">
      <c r="A57" t="s">
        <v>1921</v>
      </c>
      <c r="B57" s="56">
        <v>5</v>
      </c>
      <c r="C57" t="s">
        <v>1929</v>
      </c>
      <c r="D57" t="s">
        <v>1941</v>
      </c>
      <c r="E57" t="s">
        <v>1950</v>
      </c>
      <c r="H57" s="6">
        <v>2490</v>
      </c>
      <c r="J57" s="63"/>
    </row>
    <row r="58" spans="1:10" x14ac:dyDescent="0.25">
      <c r="A58" t="s">
        <v>1921</v>
      </c>
      <c r="B58" s="56">
        <v>5</v>
      </c>
      <c r="C58" t="s">
        <v>1930</v>
      </c>
      <c r="D58" t="s">
        <v>1942</v>
      </c>
      <c r="E58" t="s">
        <v>1951</v>
      </c>
      <c r="H58" s="6">
        <v>2670</v>
      </c>
      <c r="J58" s="63"/>
    </row>
    <row r="59" spans="1:10" x14ac:dyDescent="0.25">
      <c r="A59" t="s">
        <v>1921</v>
      </c>
      <c r="B59" s="56">
        <v>5</v>
      </c>
      <c r="C59" t="s">
        <v>1931</v>
      </c>
      <c r="D59" t="s">
        <v>1943</v>
      </c>
      <c r="E59" t="s">
        <v>1952</v>
      </c>
      <c r="H59" s="6">
        <v>2345</v>
      </c>
      <c r="J59" s="63"/>
    </row>
    <row r="60" spans="1:10" x14ac:dyDescent="0.25">
      <c r="A60" t="s">
        <v>1921</v>
      </c>
      <c r="B60" s="56">
        <v>3</v>
      </c>
      <c r="C60" t="s">
        <v>1932</v>
      </c>
      <c r="D60" t="s">
        <v>1944</v>
      </c>
      <c r="E60" t="s">
        <v>1953</v>
      </c>
      <c r="H60" s="6">
        <v>3810</v>
      </c>
      <c r="I60" s="100">
        <f>+H50+H51+H52+H53+H54+H55+H56+H57+H58+H59+H60</f>
        <v>28256</v>
      </c>
      <c r="J60" s="63"/>
    </row>
    <row r="61" spans="1:10" x14ac:dyDescent="0.25">
      <c r="B61" s="56"/>
      <c r="H61" s="6"/>
      <c r="J61" s="63"/>
    </row>
    <row r="62" spans="1:10" x14ac:dyDescent="0.25">
      <c r="A62" s="57">
        <v>23</v>
      </c>
      <c r="B62" s="57">
        <f>SUM(B38:B60)</f>
        <v>143</v>
      </c>
      <c r="H62" s="7">
        <f>SUM(H38:H60)</f>
        <v>107214</v>
      </c>
      <c r="J62" s="63"/>
    </row>
    <row r="63" spans="1:10" x14ac:dyDescent="0.25">
      <c r="A63" s="62"/>
      <c r="B63" s="72"/>
      <c r="C63" s="63"/>
      <c r="D63" s="63"/>
      <c r="E63" s="63"/>
      <c r="F63" s="63"/>
      <c r="G63" s="63"/>
      <c r="H63" s="73"/>
      <c r="I63" s="63"/>
      <c r="J63" s="63"/>
    </row>
    <row r="64" spans="1:10" x14ac:dyDescent="0.25">
      <c r="A64" s="84"/>
      <c r="B64" s="56"/>
      <c r="H64" s="85"/>
    </row>
    <row r="66" spans="1:10" x14ac:dyDescent="0.25">
      <c r="A66" s="66"/>
      <c r="B66" s="66"/>
      <c r="C66" s="66"/>
      <c r="D66" s="66"/>
      <c r="E66" s="66"/>
      <c r="F66" s="66"/>
      <c r="G66" s="66"/>
      <c r="H66" s="66"/>
      <c r="I66" s="67"/>
      <c r="J66" s="67"/>
    </row>
    <row r="67" spans="1:10" x14ac:dyDescent="0.25">
      <c r="I67" s="10"/>
      <c r="J67" s="67"/>
    </row>
    <row r="68" spans="1:10" ht="21" x14ac:dyDescent="0.35">
      <c r="A68" s="48" t="s">
        <v>1344</v>
      </c>
      <c r="B68" s="48" t="s">
        <v>1096</v>
      </c>
      <c r="G68" s="68" t="s">
        <v>9</v>
      </c>
      <c r="H68" s="69">
        <f>+H62</f>
        <v>107214</v>
      </c>
      <c r="I68" s="10"/>
      <c r="J68" s="67"/>
    </row>
    <row r="69" spans="1:10" ht="26.25" x14ac:dyDescent="0.4">
      <c r="A69" s="70">
        <f>+A62</f>
        <v>23</v>
      </c>
      <c r="B69" s="70">
        <f>+B62</f>
        <v>143</v>
      </c>
      <c r="C69" s="71" t="s">
        <v>1103</v>
      </c>
      <c r="D69" s="66"/>
      <c r="E69" s="66"/>
      <c r="F69" s="66"/>
      <c r="G69" s="66"/>
      <c r="H69" s="66"/>
      <c r="I69" s="67"/>
      <c r="J69" s="67"/>
    </row>
    <row r="70" spans="1:10" ht="15.75" thickBot="1" x14ac:dyDescent="0.3"/>
    <row r="71" spans="1:10" x14ac:dyDescent="0.25">
      <c r="E71" s="48" t="s">
        <v>1344</v>
      </c>
      <c r="F71" s="48" t="s">
        <v>1096</v>
      </c>
      <c r="I71" s="104" t="s">
        <v>1176</v>
      </c>
      <c r="J71" s="204"/>
    </row>
    <row r="72" spans="1:10" ht="27" thickBot="1" x14ac:dyDescent="0.45">
      <c r="E72" s="70">
        <f>+E33+A69</f>
        <v>39</v>
      </c>
      <c r="F72" s="70">
        <f>+F33+B69</f>
        <v>184</v>
      </c>
      <c r="G72" s="68" t="s">
        <v>1106</v>
      </c>
      <c r="H72" s="101">
        <f>+H33+H68</f>
        <v>143077.6</v>
      </c>
      <c r="I72" s="105">
        <v>90000</v>
      </c>
      <c r="J72" s="207"/>
    </row>
  </sheetData>
  <mergeCells count="4">
    <mergeCell ref="A2:I2"/>
    <mergeCell ref="A35:J35"/>
    <mergeCell ref="A36:H36"/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H54" sqref="H54"/>
    </sheetView>
  </sheetViews>
  <sheetFormatPr baseColWidth="10" defaultRowHeight="15" x14ac:dyDescent="0.25"/>
  <cols>
    <col min="3" max="3" width="47.7109375" customWidth="1"/>
    <col min="4" max="4" width="24.140625" customWidth="1"/>
    <col min="5" max="5" width="13.140625" customWidth="1"/>
    <col min="7" max="7" width="19.5703125" customWidth="1"/>
    <col min="8" max="8" width="17.28515625" bestFit="1" customWidth="1"/>
    <col min="9" max="9" width="20" customWidth="1"/>
    <col min="10" max="10" width="19.42578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14</v>
      </c>
      <c r="B2" s="274"/>
      <c r="C2" s="274"/>
      <c r="D2" s="274"/>
      <c r="E2" s="274"/>
      <c r="F2" s="274"/>
      <c r="G2" s="274"/>
      <c r="H2" s="274"/>
      <c r="I2" s="274"/>
      <c r="J2" s="91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92"/>
    </row>
    <row r="4" spans="1:10" x14ac:dyDescent="0.25">
      <c r="A4" s="16" t="s">
        <v>94</v>
      </c>
      <c r="B4" s="15">
        <v>1</v>
      </c>
      <c r="C4" s="16" t="s">
        <v>95</v>
      </c>
      <c r="D4" s="16"/>
      <c r="E4" s="16" t="s">
        <v>96</v>
      </c>
      <c r="F4" s="16">
        <v>2019</v>
      </c>
      <c r="G4" s="16" t="s">
        <v>44</v>
      </c>
      <c r="H4" s="21"/>
      <c r="I4" s="21">
        <v>6450</v>
      </c>
      <c r="J4" s="52"/>
    </row>
    <row r="5" spans="1:10" x14ac:dyDescent="0.25">
      <c r="A5" s="16" t="s">
        <v>94</v>
      </c>
      <c r="B5" s="15">
        <v>5</v>
      </c>
      <c r="C5" s="16" t="s">
        <v>97</v>
      </c>
      <c r="D5" s="16"/>
      <c r="E5" s="16"/>
      <c r="F5" s="16"/>
      <c r="G5" s="16"/>
      <c r="H5" s="21">
        <v>2450</v>
      </c>
      <c r="I5" s="21">
        <v>12450</v>
      </c>
      <c r="J5" s="52"/>
    </row>
    <row r="6" spans="1:10" x14ac:dyDescent="0.25">
      <c r="A6" s="57">
        <v>2</v>
      </c>
      <c r="B6" s="57">
        <f>SUM(B4:B5)</f>
        <v>6</v>
      </c>
      <c r="H6" s="6"/>
      <c r="I6" s="7">
        <f>SUM(I4:I5)</f>
        <v>18900</v>
      </c>
      <c r="J6" s="52"/>
    </row>
    <row r="7" spans="1:10" x14ac:dyDescent="0.25">
      <c r="A7" s="57"/>
      <c r="B7" s="57"/>
      <c r="H7" s="6"/>
      <c r="I7" s="7"/>
      <c r="J7" s="52"/>
    </row>
    <row r="8" spans="1:10" x14ac:dyDescent="0.25">
      <c r="A8" s="48" t="s">
        <v>1095</v>
      </c>
      <c r="B8" s="48" t="s">
        <v>1096</v>
      </c>
      <c r="I8" s="10"/>
      <c r="J8" s="49"/>
    </row>
    <row r="9" spans="1:10" ht="26.25" x14ac:dyDescent="0.4">
      <c r="A9" s="50">
        <f>+A6</f>
        <v>2</v>
      </c>
      <c r="B9" s="50">
        <f>+B6</f>
        <v>6</v>
      </c>
      <c r="C9" s="51" t="s">
        <v>1108</v>
      </c>
      <c r="D9" s="52"/>
      <c r="E9" s="52"/>
      <c r="F9" s="52"/>
      <c r="G9" s="52"/>
      <c r="H9" s="52"/>
      <c r="I9" s="49"/>
      <c r="J9" s="49"/>
    </row>
    <row r="12" spans="1:10" x14ac:dyDescent="0.25">
      <c r="A12" s="55" t="s">
        <v>1105</v>
      </c>
      <c r="B12" s="55" t="s">
        <v>2</v>
      </c>
      <c r="C12" s="55" t="s">
        <v>1101</v>
      </c>
      <c r="D12" s="55" t="s">
        <v>4</v>
      </c>
      <c r="E12" s="55" t="s">
        <v>5</v>
      </c>
      <c r="F12" s="55" t="s">
        <v>6</v>
      </c>
      <c r="G12" s="55" t="s">
        <v>1102</v>
      </c>
      <c r="H12" s="55" t="s">
        <v>9</v>
      </c>
      <c r="I12" s="58"/>
      <c r="J12" s="58"/>
    </row>
    <row r="13" spans="1:10" x14ac:dyDescent="0.25">
      <c r="A13" s="15">
        <v>264</v>
      </c>
      <c r="B13" s="15">
        <v>3</v>
      </c>
      <c r="C13" s="46" t="s">
        <v>1077</v>
      </c>
      <c r="D13" s="46" t="s">
        <v>1078</v>
      </c>
      <c r="E13" s="46"/>
      <c r="F13" s="15" t="s">
        <v>888</v>
      </c>
      <c r="G13" s="15" t="s">
        <v>632</v>
      </c>
      <c r="H13" s="21">
        <v>1460</v>
      </c>
      <c r="I13" s="21">
        <v>4380</v>
      </c>
      <c r="J13" s="55"/>
    </row>
    <row r="14" spans="1:10" x14ac:dyDescent="0.25">
      <c r="A14" s="15">
        <v>265</v>
      </c>
      <c r="B14" s="15">
        <v>3</v>
      </c>
      <c r="C14" s="46" t="s">
        <v>1079</v>
      </c>
      <c r="D14" s="46"/>
      <c r="E14" s="46" t="s">
        <v>1080</v>
      </c>
      <c r="F14" s="15" t="s">
        <v>888</v>
      </c>
      <c r="G14" s="15" t="s">
        <v>632</v>
      </c>
      <c r="H14" s="21">
        <v>1938.3</v>
      </c>
      <c r="I14" s="21">
        <v>5814.9</v>
      </c>
      <c r="J14" s="55"/>
    </row>
    <row r="15" spans="1:10" x14ac:dyDescent="0.25">
      <c r="A15" s="15">
        <v>265</v>
      </c>
      <c r="B15" s="15">
        <v>3</v>
      </c>
      <c r="C15" s="46" t="s">
        <v>1081</v>
      </c>
      <c r="D15" s="46" t="s">
        <v>1082</v>
      </c>
      <c r="E15" s="46"/>
      <c r="F15" s="15" t="s">
        <v>888</v>
      </c>
      <c r="G15" s="15" t="s">
        <v>632</v>
      </c>
      <c r="H15" s="21">
        <v>1123</v>
      </c>
      <c r="I15" s="21">
        <v>3369</v>
      </c>
      <c r="J15" s="55"/>
    </row>
    <row r="16" spans="1:10" x14ac:dyDescent="0.25">
      <c r="A16" s="15">
        <v>266</v>
      </c>
      <c r="B16" s="15">
        <v>3</v>
      </c>
      <c r="C16" s="46" t="s">
        <v>1083</v>
      </c>
      <c r="D16" s="46" t="s">
        <v>1084</v>
      </c>
      <c r="E16" s="46"/>
      <c r="F16" s="15" t="s">
        <v>888</v>
      </c>
      <c r="G16" s="15" t="s">
        <v>632</v>
      </c>
      <c r="H16" s="21">
        <v>1035</v>
      </c>
      <c r="I16" s="21">
        <v>3105</v>
      </c>
      <c r="J16" s="55"/>
    </row>
    <row r="17" spans="1:10" x14ac:dyDescent="0.25">
      <c r="A17" s="82">
        <v>4</v>
      </c>
      <c r="B17" s="57">
        <f>SUM(B13:B16)</f>
        <v>12</v>
      </c>
      <c r="I17" s="60">
        <f>SUM(I13:I16)</f>
        <v>16668.900000000001</v>
      </c>
      <c r="J17" s="55"/>
    </row>
    <row r="18" spans="1:10" x14ac:dyDescent="0.25">
      <c r="J18" s="55"/>
    </row>
    <row r="19" spans="1:10" x14ac:dyDescent="0.25">
      <c r="A19" s="48" t="s">
        <v>1344</v>
      </c>
      <c r="B19" s="48" t="s">
        <v>1096</v>
      </c>
      <c r="H19" s="7"/>
      <c r="I19" s="10"/>
      <c r="J19" s="58"/>
    </row>
    <row r="20" spans="1:10" ht="26.25" x14ac:dyDescent="0.4">
      <c r="A20" s="50">
        <f>+A17</f>
        <v>4</v>
      </c>
      <c r="B20" s="50">
        <f>+B17</f>
        <v>12</v>
      </c>
      <c r="C20" s="59" t="s">
        <v>1098</v>
      </c>
      <c r="D20" s="55"/>
      <c r="E20" s="55"/>
      <c r="F20" s="55"/>
      <c r="G20" s="55"/>
      <c r="H20" s="55"/>
      <c r="I20" s="58"/>
      <c r="J20" s="58"/>
    </row>
    <row r="22" spans="1:10" x14ac:dyDescent="0.25">
      <c r="E22" s="48" t="s">
        <v>1344</v>
      </c>
      <c r="F22" s="48" t="s">
        <v>1096</v>
      </c>
    </row>
    <row r="23" spans="1:10" ht="26.25" x14ac:dyDescent="0.4">
      <c r="E23" s="50">
        <f>+A9+A20</f>
        <v>6</v>
      </c>
      <c r="F23" s="50">
        <f>+B9+B20</f>
        <v>18</v>
      </c>
      <c r="G23" s="68" t="s">
        <v>9</v>
      </c>
      <c r="H23" s="74">
        <f>+I6+I17</f>
        <v>35568.9</v>
      </c>
    </row>
    <row r="25" spans="1:10" ht="27.75" x14ac:dyDescent="0.4">
      <c r="A25" s="275" t="s">
        <v>1104</v>
      </c>
      <c r="B25" s="275"/>
      <c r="C25" s="275"/>
      <c r="D25" s="275"/>
      <c r="E25" s="275"/>
      <c r="F25" s="275"/>
      <c r="G25" s="275"/>
      <c r="H25" s="275"/>
      <c r="I25" s="275"/>
      <c r="J25" s="275"/>
    </row>
    <row r="26" spans="1:10" ht="27.75" x14ac:dyDescent="0.4">
      <c r="A26" s="276" t="s">
        <v>14</v>
      </c>
      <c r="B26" s="276"/>
      <c r="C26" s="276"/>
      <c r="D26" s="276"/>
      <c r="E26" s="276"/>
      <c r="F26" s="276"/>
      <c r="G26" s="276"/>
      <c r="H26" s="276"/>
      <c r="I26" s="61"/>
      <c r="J26" s="61"/>
    </row>
    <row r="27" spans="1:10" x14ac:dyDescent="0.25">
      <c r="A27" s="65" t="s">
        <v>1100</v>
      </c>
      <c r="B27" s="65" t="s">
        <v>2</v>
      </c>
      <c r="C27" s="72" t="s">
        <v>1101</v>
      </c>
      <c r="D27" s="65" t="s">
        <v>4</v>
      </c>
      <c r="E27" s="65" t="s">
        <v>5</v>
      </c>
      <c r="F27" s="65" t="s">
        <v>6</v>
      </c>
      <c r="G27" s="65" t="s">
        <v>1102</v>
      </c>
      <c r="H27" s="65" t="s">
        <v>9</v>
      </c>
      <c r="I27" s="63"/>
      <c r="J27" s="63"/>
    </row>
    <row r="28" spans="1:10" x14ac:dyDescent="0.25">
      <c r="A28" t="s">
        <v>1150</v>
      </c>
      <c r="B28" s="56">
        <v>5</v>
      </c>
      <c r="C28" t="s">
        <v>1243</v>
      </c>
      <c r="D28" t="s">
        <v>1259</v>
      </c>
      <c r="E28" t="s">
        <v>1153</v>
      </c>
      <c r="F28">
        <v>2015</v>
      </c>
      <c r="G28" t="s">
        <v>44</v>
      </c>
      <c r="H28" s="6">
        <v>2375</v>
      </c>
      <c r="J28" s="63"/>
    </row>
    <row r="29" spans="1:10" x14ac:dyDescent="0.25">
      <c r="A29" t="s">
        <v>1150</v>
      </c>
      <c r="B29" s="56">
        <v>5</v>
      </c>
      <c r="C29" t="s">
        <v>1244</v>
      </c>
      <c r="D29" t="s">
        <v>1260</v>
      </c>
      <c r="E29" t="s">
        <v>163</v>
      </c>
      <c r="F29">
        <v>2014</v>
      </c>
      <c r="G29" t="s">
        <v>44</v>
      </c>
      <c r="H29" s="6">
        <v>5615</v>
      </c>
      <c r="J29" s="63"/>
    </row>
    <row r="30" spans="1:10" x14ac:dyDescent="0.25">
      <c r="A30" t="s">
        <v>1150</v>
      </c>
      <c r="B30" s="56">
        <v>3</v>
      </c>
      <c r="C30" t="s">
        <v>1245</v>
      </c>
      <c r="D30" t="s">
        <v>1261</v>
      </c>
      <c r="E30" t="s">
        <v>163</v>
      </c>
      <c r="F30">
        <v>2018</v>
      </c>
      <c r="G30" t="s">
        <v>44</v>
      </c>
      <c r="H30" s="6">
        <v>3300</v>
      </c>
      <c r="J30" s="63"/>
    </row>
    <row r="31" spans="1:10" x14ac:dyDescent="0.25">
      <c r="A31" t="s">
        <v>1150</v>
      </c>
      <c r="B31" s="56">
        <v>5</v>
      </c>
      <c r="C31" t="s">
        <v>1246</v>
      </c>
      <c r="D31" t="s">
        <v>1262</v>
      </c>
      <c r="E31" t="s">
        <v>163</v>
      </c>
      <c r="F31">
        <v>2019</v>
      </c>
      <c r="G31" t="s">
        <v>44</v>
      </c>
      <c r="H31" s="6">
        <v>5500</v>
      </c>
      <c r="J31" s="63"/>
    </row>
    <row r="32" spans="1:10" x14ac:dyDescent="0.25">
      <c r="A32" t="s">
        <v>1150</v>
      </c>
      <c r="B32" s="56">
        <v>8</v>
      </c>
      <c r="C32" t="s">
        <v>1247</v>
      </c>
      <c r="D32" t="s">
        <v>1263</v>
      </c>
      <c r="E32" t="s">
        <v>163</v>
      </c>
      <c r="F32" t="s">
        <v>888</v>
      </c>
      <c r="G32" t="s">
        <v>44</v>
      </c>
      <c r="H32" s="6">
        <v>2080</v>
      </c>
      <c r="J32" s="63"/>
    </row>
    <row r="33" spans="1:10" x14ac:dyDescent="0.25">
      <c r="A33" t="s">
        <v>1150</v>
      </c>
      <c r="B33" s="56">
        <v>5</v>
      </c>
      <c r="C33" t="s">
        <v>1248</v>
      </c>
      <c r="D33" t="s">
        <v>1264</v>
      </c>
      <c r="E33" t="s">
        <v>1275</v>
      </c>
      <c r="F33">
        <v>2009</v>
      </c>
      <c r="G33" t="s">
        <v>44</v>
      </c>
      <c r="H33" s="6">
        <v>1300</v>
      </c>
      <c r="J33" s="63"/>
    </row>
    <row r="34" spans="1:10" x14ac:dyDescent="0.25">
      <c r="A34" t="s">
        <v>1150</v>
      </c>
      <c r="B34" s="56">
        <v>8</v>
      </c>
      <c r="C34" t="s">
        <v>1249</v>
      </c>
      <c r="D34" t="s">
        <v>1265</v>
      </c>
      <c r="E34" t="s">
        <v>1215</v>
      </c>
      <c r="F34">
        <v>2018</v>
      </c>
      <c r="G34" t="s">
        <v>44</v>
      </c>
      <c r="H34" s="6">
        <v>5024</v>
      </c>
      <c r="J34" s="63"/>
    </row>
    <row r="35" spans="1:10" x14ac:dyDescent="0.25">
      <c r="A35" t="s">
        <v>1150</v>
      </c>
      <c r="B35" s="56">
        <v>8</v>
      </c>
      <c r="C35" t="s">
        <v>1250</v>
      </c>
      <c r="D35" t="s">
        <v>1266</v>
      </c>
      <c r="E35" t="s">
        <v>1215</v>
      </c>
      <c r="F35">
        <v>2019</v>
      </c>
      <c r="G35" t="s">
        <v>44</v>
      </c>
      <c r="H35" s="6">
        <v>12000</v>
      </c>
      <c r="J35" s="63"/>
    </row>
    <row r="36" spans="1:10" x14ac:dyDescent="0.25">
      <c r="A36" t="s">
        <v>1150</v>
      </c>
      <c r="B36" s="56">
        <v>6</v>
      </c>
      <c r="C36" t="s">
        <v>1251</v>
      </c>
      <c r="D36" t="s">
        <v>1267</v>
      </c>
      <c r="E36" t="s">
        <v>163</v>
      </c>
      <c r="F36">
        <v>2019</v>
      </c>
      <c r="G36" t="s">
        <v>44</v>
      </c>
      <c r="H36" s="6">
        <v>15960</v>
      </c>
      <c r="J36" s="63"/>
    </row>
    <row r="37" spans="1:10" x14ac:dyDescent="0.25">
      <c r="A37" t="s">
        <v>1150</v>
      </c>
      <c r="B37" s="56">
        <v>6</v>
      </c>
      <c r="C37" t="s">
        <v>1258</v>
      </c>
      <c r="D37" t="s">
        <v>1268</v>
      </c>
      <c r="E37" t="s">
        <v>1276</v>
      </c>
      <c r="F37">
        <v>2019</v>
      </c>
      <c r="G37" t="s">
        <v>44</v>
      </c>
      <c r="H37" s="6">
        <v>13140</v>
      </c>
      <c r="J37" s="63"/>
    </row>
    <row r="38" spans="1:10" x14ac:dyDescent="0.25">
      <c r="A38" t="s">
        <v>1150</v>
      </c>
      <c r="B38" s="56">
        <v>5</v>
      </c>
      <c r="C38" t="s">
        <v>1252</v>
      </c>
      <c r="D38" t="s">
        <v>1269</v>
      </c>
      <c r="E38" t="s">
        <v>1215</v>
      </c>
      <c r="F38">
        <v>2018</v>
      </c>
      <c r="G38" t="s">
        <v>44</v>
      </c>
      <c r="H38" s="6">
        <v>4000</v>
      </c>
      <c r="J38" s="63"/>
    </row>
    <row r="39" spans="1:10" x14ac:dyDescent="0.25">
      <c r="A39" t="s">
        <v>1150</v>
      </c>
      <c r="B39" s="56">
        <v>5</v>
      </c>
      <c r="C39" t="s">
        <v>1253</v>
      </c>
      <c r="D39" t="s">
        <v>1270</v>
      </c>
      <c r="E39" t="s">
        <v>1153</v>
      </c>
      <c r="F39">
        <v>2019</v>
      </c>
      <c r="G39" t="s">
        <v>44</v>
      </c>
      <c r="H39" s="6">
        <v>5345</v>
      </c>
      <c r="J39" s="63"/>
    </row>
    <row r="40" spans="1:10" x14ac:dyDescent="0.25">
      <c r="A40" t="s">
        <v>1150</v>
      </c>
      <c r="B40" s="56">
        <v>5</v>
      </c>
      <c r="C40" t="s">
        <v>1254</v>
      </c>
      <c r="D40" t="s">
        <v>1271</v>
      </c>
      <c r="E40" t="s">
        <v>1153</v>
      </c>
      <c r="F40">
        <v>2016</v>
      </c>
      <c r="G40" t="s">
        <v>44</v>
      </c>
      <c r="H40" s="6">
        <v>6595</v>
      </c>
      <c r="J40" s="63"/>
    </row>
    <row r="41" spans="1:10" x14ac:dyDescent="0.25">
      <c r="A41" t="s">
        <v>1150</v>
      </c>
      <c r="B41" s="56">
        <v>8</v>
      </c>
      <c r="C41" t="s">
        <v>1255</v>
      </c>
      <c r="D41" t="s">
        <v>1272</v>
      </c>
      <c r="E41" t="s">
        <v>155</v>
      </c>
      <c r="F41">
        <v>2017</v>
      </c>
      <c r="G41" t="s">
        <v>44</v>
      </c>
      <c r="H41" s="6">
        <v>2000</v>
      </c>
      <c r="J41" s="63"/>
    </row>
    <row r="42" spans="1:10" x14ac:dyDescent="0.25">
      <c r="A42" t="s">
        <v>1150</v>
      </c>
      <c r="B42" s="56">
        <v>6</v>
      </c>
      <c r="C42" t="s">
        <v>1256</v>
      </c>
      <c r="D42" t="s">
        <v>1273</v>
      </c>
      <c r="E42" t="s">
        <v>155</v>
      </c>
      <c r="F42">
        <v>2018</v>
      </c>
      <c r="G42" t="s">
        <v>44</v>
      </c>
      <c r="H42" s="6">
        <v>1470</v>
      </c>
      <c r="J42" s="63"/>
    </row>
    <row r="43" spans="1:10" x14ac:dyDescent="0.25">
      <c r="A43" t="s">
        <v>1150</v>
      </c>
      <c r="B43" s="56">
        <v>6</v>
      </c>
      <c r="C43" t="s">
        <v>1257</v>
      </c>
      <c r="D43" t="s">
        <v>1274</v>
      </c>
      <c r="E43" t="s">
        <v>155</v>
      </c>
      <c r="F43">
        <v>2019</v>
      </c>
      <c r="G43" t="s">
        <v>44</v>
      </c>
      <c r="H43" s="6">
        <v>3240</v>
      </c>
      <c r="J43" s="63"/>
    </row>
    <row r="44" spans="1:10" x14ac:dyDescent="0.25">
      <c r="A44" s="56">
        <v>17</v>
      </c>
      <c r="B44" s="56">
        <f>SUM(B28:B43)</f>
        <v>94</v>
      </c>
      <c r="H44" s="60">
        <f>SUM(H28:H43)</f>
        <v>88944</v>
      </c>
      <c r="J44" s="63"/>
    </row>
    <row r="45" spans="1:10" x14ac:dyDescent="0.25">
      <c r="A45" s="62"/>
      <c r="B45" s="72"/>
      <c r="C45" s="63"/>
      <c r="D45" s="63"/>
      <c r="E45" s="63"/>
      <c r="F45" s="63"/>
      <c r="G45" s="63"/>
      <c r="H45" s="73"/>
      <c r="I45" s="63"/>
      <c r="J45" s="63"/>
    </row>
    <row r="46" spans="1:10" x14ac:dyDescent="0.25">
      <c r="A46" s="84"/>
      <c r="B46" s="56"/>
      <c r="H46" s="85"/>
    </row>
    <row r="48" spans="1:10" x14ac:dyDescent="0.25">
      <c r="A48" s="66"/>
      <c r="B48" s="66"/>
      <c r="C48" s="66"/>
      <c r="D48" s="66"/>
      <c r="E48" s="66"/>
      <c r="F48" s="66"/>
      <c r="G48" s="66"/>
      <c r="H48" s="66"/>
      <c r="I48" s="67"/>
      <c r="J48" s="67"/>
    </row>
    <row r="49" spans="1:10" x14ac:dyDescent="0.25">
      <c r="I49" s="10"/>
      <c r="J49" s="67"/>
    </row>
    <row r="50" spans="1:10" ht="21" x14ac:dyDescent="0.35">
      <c r="A50" s="48" t="s">
        <v>1344</v>
      </c>
      <c r="B50" s="48" t="s">
        <v>1096</v>
      </c>
      <c r="G50" s="68" t="s">
        <v>9</v>
      </c>
      <c r="H50" s="69">
        <f>+H44</f>
        <v>88944</v>
      </c>
      <c r="I50" s="10"/>
      <c r="J50" s="67"/>
    </row>
    <row r="51" spans="1:10" ht="26.25" x14ac:dyDescent="0.4">
      <c r="A51" s="70">
        <f>+A44</f>
        <v>17</v>
      </c>
      <c r="B51" s="70">
        <f>+B44</f>
        <v>94</v>
      </c>
      <c r="C51" s="71" t="s">
        <v>1103</v>
      </c>
      <c r="D51" s="66"/>
      <c r="E51" s="66"/>
      <c r="F51" s="66"/>
      <c r="G51" s="66"/>
      <c r="H51" s="66"/>
      <c r="I51" s="67"/>
      <c r="J51" s="67"/>
    </row>
    <row r="52" spans="1:10" ht="15.75" thickBot="1" x14ac:dyDescent="0.3"/>
    <row r="53" spans="1:10" x14ac:dyDescent="0.25">
      <c r="E53" s="48" t="s">
        <v>1344</v>
      </c>
      <c r="F53" s="48" t="s">
        <v>1096</v>
      </c>
      <c r="I53" s="104" t="s">
        <v>1176</v>
      </c>
      <c r="J53" s="204"/>
    </row>
    <row r="54" spans="1:10" ht="27" thickBot="1" x14ac:dyDescent="0.45">
      <c r="E54" s="70">
        <f>+E23+A51</f>
        <v>23</v>
      </c>
      <c r="F54" s="70">
        <f>+F23+B51</f>
        <v>112</v>
      </c>
      <c r="G54" s="68" t="s">
        <v>1106</v>
      </c>
      <c r="H54" s="101">
        <f>+H23+H50</f>
        <v>124512.9</v>
      </c>
      <c r="I54" s="105">
        <v>124000</v>
      </c>
      <c r="J54" s="207"/>
    </row>
  </sheetData>
  <mergeCells count="4">
    <mergeCell ref="A2:I2"/>
    <mergeCell ref="A25:J25"/>
    <mergeCell ref="A26:H26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F85" sqref="F85"/>
    </sheetView>
  </sheetViews>
  <sheetFormatPr baseColWidth="10" defaultRowHeight="15" x14ac:dyDescent="0.25"/>
  <cols>
    <col min="1" max="1" width="19.42578125" customWidth="1"/>
    <col min="2" max="2" width="12.5703125" customWidth="1"/>
    <col min="3" max="3" width="37.5703125" customWidth="1"/>
    <col min="4" max="4" width="27.5703125" customWidth="1"/>
    <col min="5" max="5" width="19.140625" customWidth="1"/>
    <col min="7" max="7" width="16.7109375" customWidth="1"/>
    <col min="8" max="8" width="17.28515625" bestFit="1" customWidth="1"/>
    <col min="9" max="9" width="20.5703125" customWidth="1"/>
    <col min="10" max="10" width="19.57031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15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ht="30" x14ac:dyDescent="0.25">
      <c r="A4" s="15">
        <v>113</v>
      </c>
      <c r="B4" s="15">
        <v>3</v>
      </c>
      <c r="C4" s="16" t="s">
        <v>98</v>
      </c>
      <c r="D4" s="16" t="s">
        <v>99</v>
      </c>
      <c r="E4" s="94" t="s">
        <v>100</v>
      </c>
      <c r="F4" s="16">
        <v>0</v>
      </c>
      <c r="G4" s="16" t="s">
        <v>44</v>
      </c>
      <c r="H4" s="21">
        <v>624</v>
      </c>
      <c r="I4" s="21">
        <f>+H4*B4</f>
        <v>1872</v>
      </c>
      <c r="J4" s="52"/>
    </row>
    <row r="5" spans="1:10" x14ac:dyDescent="0.25">
      <c r="A5" s="15">
        <v>115</v>
      </c>
      <c r="B5" s="15">
        <v>3</v>
      </c>
      <c r="C5" s="16" t="s">
        <v>101</v>
      </c>
      <c r="D5" s="16" t="s">
        <v>102</v>
      </c>
      <c r="E5" s="94" t="s">
        <v>103</v>
      </c>
      <c r="F5" s="16">
        <v>0</v>
      </c>
      <c r="G5" s="16" t="s">
        <v>44</v>
      </c>
      <c r="H5" s="21">
        <v>426</v>
      </c>
      <c r="I5" s="21">
        <f t="shared" ref="I5:I18" si="0">+H5*B5</f>
        <v>1278</v>
      </c>
      <c r="J5" s="52"/>
    </row>
    <row r="6" spans="1:10" ht="30" x14ac:dyDescent="0.25">
      <c r="A6" s="15">
        <v>116</v>
      </c>
      <c r="B6" s="15">
        <v>3</v>
      </c>
      <c r="C6" s="16" t="s">
        <v>104</v>
      </c>
      <c r="D6" s="16" t="s">
        <v>105</v>
      </c>
      <c r="E6" s="94" t="s">
        <v>106</v>
      </c>
      <c r="F6" s="16">
        <v>2003</v>
      </c>
      <c r="G6" s="16" t="s">
        <v>44</v>
      </c>
      <c r="H6" s="21">
        <v>320</v>
      </c>
      <c r="I6" s="21">
        <f t="shared" si="0"/>
        <v>960</v>
      </c>
      <c r="J6" s="52"/>
    </row>
    <row r="7" spans="1:10" ht="30" x14ac:dyDescent="0.25">
      <c r="A7" s="15">
        <v>118</v>
      </c>
      <c r="B7" s="15">
        <v>3</v>
      </c>
      <c r="C7" s="16" t="s">
        <v>107</v>
      </c>
      <c r="D7" s="16" t="s">
        <v>108</v>
      </c>
      <c r="E7" s="94" t="s">
        <v>109</v>
      </c>
      <c r="F7" s="16">
        <v>2008</v>
      </c>
      <c r="G7" s="16" t="s">
        <v>44</v>
      </c>
      <c r="H7" s="21">
        <v>522</v>
      </c>
      <c r="I7" s="21">
        <f t="shared" si="0"/>
        <v>1566</v>
      </c>
      <c r="J7" s="52"/>
    </row>
    <row r="8" spans="1:10" ht="30" x14ac:dyDescent="0.25">
      <c r="A8" s="15">
        <v>119</v>
      </c>
      <c r="B8" s="15">
        <v>3</v>
      </c>
      <c r="C8" s="16" t="s">
        <v>110</v>
      </c>
      <c r="D8" s="16" t="s">
        <v>111</v>
      </c>
      <c r="E8" s="94" t="s">
        <v>112</v>
      </c>
      <c r="F8" s="16">
        <v>1995</v>
      </c>
      <c r="G8" s="16" t="s">
        <v>44</v>
      </c>
      <c r="H8" s="21">
        <v>387</v>
      </c>
      <c r="I8" s="21">
        <f t="shared" si="0"/>
        <v>1161</v>
      </c>
      <c r="J8" s="52"/>
    </row>
    <row r="9" spans="1:10" x14ac:dyDescent="0.25">
      <c r="A9" s="15">
        <v>120</v>
      </c>
      <c r="B9" s="15">
        <v>3</v>
      </c>
      <c r="C9" s="16" t="s">
        <v>113</v>
      </c>
      <c r="D9" s="16" t="s">
        <v>114</v>
      </c>
      <c r="E9" s="94" t="s">
        <v>115</v>
      </c>
      <c r="F9" s="16">
        <v>0</v>
      </c>
      <c r="G9" s="16" t="s">
        <v>44</v>
      </c>
      <c r="H9" s="21">
        <v>770.4</v>
      </c>
      <c r="I9" s="21">
        <f t="shared" si="0"/>
        <v>2311.1999999999998</v>
      </c>
      <c r="J9" s="52"/>
    </row>
    <row r="10" spans="1:10" x14ac:dyDescent="0.25">
      <c r="A10" s="15">
        <v>155</v>
      </c>
      <c r="B10" s="15">
        <v>3</v>
      </c>
      <c r="C10" s="16" t="s">
        <v>116</v>
      </c>
      <c r="D10" s="16" t="s">
        <v>117</v>
      </c>
      <c r="E10" s="94" t="s">
        <v>118</v>
      </c>
      <c r="F10" s="16">
        <v>2014</v>
      </c>
      <c r="G10" s="16" t="s">
        <v>44</v>
      </c>
      <c r="H10" s="21">
        <v>484</v>
      </c>
      <c r="I10" s="21">
        <f t="shared" si="0"/>
        <v>1452</v>
      </c>
      <c r="J10" s="52"/>
    </row>
    <row r="11" spans="1:10" ht="30" x14ac:dyDescent="0.25">
      <c r="A11" s="15">
        <v>157</v>
      </c>
      <c r="B11" s="15">
        <v>3</v>
      </c>
      <c r="C11" s="16" t="s">
        <v>119</v>
      </c>
      <c r="D11" s="16" t="s">
        <v>120</v>
      </c>
      <c r="E11" s="94" t="s">
        <v>121</v>
      </c>
      <c r="F11" s="16">
        <v>2011</v>
      </c>
      <c r="G11" s="16" t="s">
        <v>44</v>
      </c>
      <c r="H11" s="21">
        <v>783</v>
      </c>
      <c r="I11" s="21">
        <f t="shared" si="0"/>
        <v>2349</v>
      </c>
      <c r="J11" s="52"/>
    </row>
    <row r="12" spans="1:10" x14ac:dyDescent="0.25">
      <c r="A12" s="15">
        <v>159</v>
      </c>
      <c r="B12" s="15">
        <v>3</v>
      </c>
      <c r="C12" s="16" t="s">
        <v>122</v>
      </c>
      <c r="D12" s="16" t="s">
        <v>123</v>
      </c>
      <c r="E12" s="94">
        <v>0</v>
      </c>
      <c r="F12" s="16">
        <v>0</v>
      </c>
      <c r="G12" s="16">
        <v>0</v>
      </c>
      <c r="H12" s="21">
        <v>1420</v>
      </c>
      <c r="I12" s="21">
        <f t="shared" si="0"/>
        <v>4260</v>
      </c>
      <c r="J12" s="52"/>
    </row>
    <row r="13" spans="1:10" x14ac:dyDescent="0.25">
      <c r="A13" s="15">
        <v>166</v>
      </c>
      <c r="B13" s="15">
        <v>3</v>
      </c>
      <c r="C13" s="16" t="s">
        <v>124</v>
      </c>
      <c r="D13" s="16" t="s">
        <v>125</v>
      </c>
      <c r="E13" s="94" t="s">
        <v>126</v>
      </c>
      <c r="F13" s="16">
        <v>0</v>
      </c>
      <c r="G13" s="16" t="s">
        <v>37</v>
      </c>
      <c r="H13" s="21">
        <v>135</v>
      </c>
      <c r="I13" s="21">
        <f t="shared" si="0"/>
        <v>405</v>
      </c>
      <c r="J13" s="52"/>
    </row>
    <row r="14" spans="1:10" ht="30" x14ac:dyDescent="0.25">
      <c r="A14" s="15">
        <v>173</v>
      </c>
      <c r="B14" s="15">
        <v>3</v>
      </c>
      <c r="C14" s="16" t="s">
        <v>127</v>
      </c>
      <c r="D14" s="16" t="s">
        <v>128</v>
      </c>
      <c r="E14" s="94" t="s">
        <v>129</v>
      </c>
      <c r="F14" s="16">
        <v>2015</v>
      </c>
      <c r="G14" s="16">
        <v>0</v>
      </c>
      <c r="H14" s="21">
        <v>657</v>
      </c>
      <c r="I14" s="21">
        <f t="shared" si="0"/>
        <v>1971</v>
      </c>
      <c r="J14" s="52"/>
    </row>
    <row r="15" spans="1:10" ht="30" x14ac:dyDescent="0.25">
      <c r="A15" s="15">
        <v>174</v>
      </c>
      <c r="B15" s="15">
        <v>3</v>
      </c>
      <c r="C15" s="16" t="s">
        <v>130</v>
      </c>
      <c r="D15" s="16" t="s">
        <v>131</v>
      </c>
      <c r="E15" s="94" t="s">
        <v>132</v>
      </c>
      <c r="F15" s="16">
        <v>2013</v>
      </c>
      <c r="G15" s="16">
        <v>0</v>
      </c>
      <c r="H15" s="21">
        <v>1121.1499999999999</v>
      </c>
      <c r="I15" s="21">
        <f t="shared" si="0"/>
        <v>3363.45</v>
      </c>
      <c r="J15" s="52"/>
    </row>
    <row r="16" spans="1:10" ht="45" x14ac:dyDescent="0.25">
      <c r="A16" s="15">
        <v>177</v>
      </c>
      <c r="B16" s="15">
        <v>3</v>
      </c>
      <c r="C16" s="16" t="s">
        <v>133</v>
      </c>
      <c r="D16" s="16" t="s">
        <v>134</v>
      </c>
      <c r="E16" s="94" t="s">
        <v>135</v>
      </c>
      <c r="F16" s="16">
        <v>1987</v>
      </c>
      <c r="G16" s="16" t="s">
        <v>44</v>
      </c>
      <c r="H16" s="21">
        <v>1014</v>
      </c>
      <c r="I16" s="21">
        <f t="shared" si="0"/>
        <v>3042</v>
      </c>
      <c r="J16" s="52"/>
    </row>
    <row r="17" spans="1:10" x14ac:dyDescent="0.25">
      <c r="A17" s="15">
        <v>188</v>
      </c>
      <c r="B17" s="15">
        <v>3</v>
      </c>
      <c r="C17" s="16" t="s">
        <v>136</v>
      </c>
      <c r="D17" s="16" t="s">
        <v>137</v>
      </c>
      <c r="E17" s="94">
        <v>0</v>
      </c>
      <c r="F17" s="16">
        <v>0</v>
      </c>
      <c r="G17" s="16" t="s">
        <v>44</v>
      </c>
      <c r="H17" s="21">
        <v>699</v>
      </c>
      <c r="I17" s="21">
        <f t="shared" si="0"/>
        <v>2097</v>
      </c>
      <c r="J17" s="52"/>
    </row>
    <row r="18" spans="1:10" ht="30" x14ac:dyDescent="0.25">
      <c r="A18" s="15">
        <v>190</v>
      </c>
      <c r="B18" s="15">
        <v>3</v>
      </c>
      <c r="C18" s="16" t="s">
        <v>138</v>
      </c>
      <c r="D18" s="16" t="s">
        <v>139</v>
      </c>
      <c r="E18" s="94" t="s">
        <v>140</v>
      </c>
      <c r="F18" s="16" t="s">
        <v>141</v>
      </c>
      <c r="G18" s="16" t="s">
        <v>44</v>
      </c>
      <c r="H18" s="21">
        <v>155</v>
      </c>
      <c r="I18" s="21">
        <f t="shared" si="0"/>
        <v>465</v>
      </c>
      <c r="J18" s="52"/>
    </row>
    <row r="19" spans="1:10" x14ac:dyDescent="0.25">
      <c r="A19" s="57">
        <v>15</v>
      </c>
      <c r="B19" s="57">
        <f>SUM(B4:B18)</f>
        <v>45</v>
      </c>
      <c r="H19" s="6"/>
      <c r="I19" s="7">
        <f>SUM(I4:I18)</f>
        <v>28552.65</v>
      </c>
      <c r="J19" s="52"/>
    </row>
    <row r="20" spans="1:10" x14ac:dyDescent="0.25">
      <c r="A20" s="57"/>
      <c r="B20" s="57"/>
      <c r="H20" s="6"/>
      <c r="I20" s="7"/>
      <c r="J20" s="52"/>
    </row>
    <row r="21" spans="1:10" x14ac:dyDescent="0.25">
      <c r="A21" s="48" t="s">
        <v>1344</v>
      </c>
      <c r="B21" s="48" t="s">
        <v>1096</v>
      </c>
      <c r="I21" s="10"/>
      <c r="J21" s="49"/>
    </row>
    <row r="22" spans="1:10" ht="26.25" x14ac:dyDescent="0.4">
      <c r="A22" s="50">
        <f>+A19</f>
        <v>15</v>
      </c>
      <c r="B22" s="50">
        <f>+B19</f>
        <v>45</v>
      </c>
      <c r="C22" s="51" t="s">
        <v>1108</v>
      </c>
      <c r="D22" s="52"/>
      <c r="E22" s="52"/>
      <c r="F22" s="52"/>
      <c r="G22" s="52"/>
      <c r="H22" s="52"/>
      <c r="I22" s="49"/>
      <c r="J22" s="49"/>
    </row>
    <row r="23" spans="1:10" ht="15" customHeight="1" x14ac:dyDescent="0.4">
      <c r="A23" s="93"/>
      <c r="B23" s="93"/>
    </row>
    <row r="25" spans="1:10" x14ac:dyDescent="0.25">
      <c r="A25" s="55" t="s">
        <v>1105</v>
      </c>
      <c r="B25" s="55" t="s">
        <v>2</v>
      </c>
      <c r="C25" s="55" t="s">
        <v>1101</v>
      </c>
      <c r="D25" s="55" t="s">
        <v>4</v>
      </c>
      <c r="E25" s="55" t="s">
        <v>5</v>
      </c>
      <c r="F25" s="55" t="s">
        <v>6</v>
      </c>
      <c r="G25" s="55" t="s">
        <v>1102</v>
      </c>
      <c r="H25" s="55" t="s">
        <v>9</v>
      </c>
      <c r="I25" s="58"/>
      <c r="J25" s="58"/>
    </row>
    <row r="26" spans="1:10" x14ac:dyDescent="0.25">
      <c r="A26" s="45">
        <v>247</v>
      </c>
      <c r="B26" s="15">
        <v>5</v>
      </c>
      <c r="C26" s="16" t="s">
        <v>1063</v>
      </c>
      <c r="D26" s="16" t="s">
        <v>1064</v>
      </c>
      <c r="E26" s="16"/>
      <c r="F26" s="15" t="s">
        <v>888</v>
      </c>
      <c r="G26" s="15" t="s">
        <v>632</v>
      </c>
      <c r="H26" s="21">
        <v>713</v>
      </c>
      <c r="I26" s="21">
        <v>3565</v>
      </c>
      <c r="J26" s="55"/>
    </row>
    <row r="27" spans="1:10" x14ac:dyDescent="0.25">
      <c r="A27" s="45">
        <v>248</v>
      </c>
      <c r="B27" s="45">
        <v>5</v>
      </c>
      <c r="C27" s="44" t="s">
        <v>1065</v>
      </c>
      <c r="D27" s="44" t="s">
        <v>1066</v>
      </c>
      <c r="E27" s="16"/>
      <c r="F27" s="15" t="s">
        <v>888</v>
      </c>
      <c r="G27" s="15" t="s">
        <v>44</v>
      </c>
      <c r="H27" s="21">
        <v>4777</v>
      </c>
      <c r="I27" s="21">
        <v>23885</v>
      </c>
      <c r="J27" s="55"/>
    </row>
    <row r="28" spans="1:10" x14ac:dyDescent="0.25">
      <c r="A28" s="15">
        <v>250</v>
      </c>
      <c r="B28" s="15">
        <v>5</v>
      </c>
      <c r="C28" s="16" t="s">
        <v>1067</v>
      </c>
      <c r="D28" s="16" t="s">
        <v>1068</v>
      </c>
      <c r="E28" s="16"/>
      <c r="F28" s="15" t="s">
        <v>888</v>
      </c>
      <c r="G28" s="15" t="s">
        <v>632</v>
      </c>
      <c r="H28" s="21">
        <v>1234</v>
      </c>
      <c r="I28" s="21">
        <v>6170</v>
      </c>
      <c r="J28" s="55"/>
    </row>
    <row r="29" spans="1:10" x14ac:dyDescent="0.25">
      <c r="A29" s="15">
        <v>251</v>
      </c>
      <c r="B29" s="15">
        <v>5</v>
      </c>
      <c r="C29" s="16" t="s">
        <v>1069</v>
      </c>
      <c r="D29" s="16" t="s">
        <v>1070</v>
      </c>
      <c r="E29" s="16"/>
      <c r="F29" s="15" t="s">
        <v>888</v>
      </c>
      <c r="G29" s="15" t="s">
        <v>632</v>
      </c>
      <c r="H29" s="21">
        <v>1862</v>
      </c>
      <c r="I29" s="21">
        <v>9310</v>
      </c>
      <c r="J29" s="55"/>
    </row>
    <row r="30" spans="1:10" x14ac:dyDescent="0.25">
      <c r="A30" s="15">
        <v>252</v>
      </c>
      <c r="B30" s="15">
        <v>5</v>
      </c>
      <c r="C30" s="16" t="s">
        <v>1071</v>
      </c>
      <c r="D30" s="16" t="s">
        <v>1072</v>
      </c>
      <c r="E30" s="16"/>
      <c r="F30" s="15" t="s">
        <v>888</v>
      </c>
      <c r="G30" s="15" t="s">
        <v>632</v>
      </c>
      <c r="H30" s="21">
        <v>1498</v>
      </c>
      <c r="I30" s="21">
        <v>7490</v>
      </c>
      <c r="J30" s="55"/>
    </row>
    <row r="31" spans="1:10" x14ac:dyDescent="0.25">
      <c r="A31" s="15">
        <v>253</v>
      </c>
      <c r="B31" s="15">
        <v>5</v>
      </c>
      <c r="C31" s="16" t="s">
        <v>1073</v>
      </c>
      <c r="D31" s="16" t="s">
        <v>1074</v>
      </c>
      <c r="E31" s="16"/>
      <c r="F31" s="15" t="s">
        <v>888</v>
      </c>
      <c r="G31" s="15" t="s">
        <v>632</v>
      </c>
      <c r="H31" s="21">
        <v>680</v>
      </c>
      <c r="I31" s="21">
        <v>3400</v>
      </c>
      <c r="J31" s="55"/>
    </row>
    <row r="32" spans="1:10" x14ac:dyDescent="0.25">
      <c r="A32" s="15">
        <v>258</v>
      </c>
      <c r="B32" s="15">
        <v>5</v>
      </c>
      <c r="C32" s="16" t="s">
        <v>1075</v>
      </c>
      <c r="D32" s="16" t="s">
        <v>1076</v>
      </c>
      <c r="E32" s="16"/>
      <c r="F32" s="15" t="s">
        <v>888</v>
      </c>
      <c r="G32" s="15" t="s">
        <v>632</v>
      </c>
      <c r="H32" s="21">
        <v>1120</v>
      </c>
      <c r="I32" s="21">
        <v>5600</v>
      </c>
      <c r="J32" s="55"/>
    </row>
    <row r="33" spans="1:10" x14ac:dyDescent="0.25">
      <c r="A33" s="57">
        <v>7</v>
      </c>
      <c r="B33" s="57">
        <f>SUM(B26:B32)</f>
        <v>35</v>
      </c>
      <c r="I33" s="60">
        <f>SUM(I26:I32)</f>
        <v>59420</v>
      </c>
      <c r="J33" s="55"/>
    </row>
    <row r="34" spans="1:10" x14ac:dyDescent="0.25">
      <c r="J34" s="55"/>
    </row>
    <row r="35" spans="1:10" x14ac:dyDescent="0.25">
      <c r="A35" s="48" t="s">
        <v>1344</v>
      </c>
      <c r="B35" s="48" t="s">
        <v>1096</v>
      </c>
      <c r="H35" s="7"/>
      <c r="I35" s="10"/>
      <c r="J35" s="58"/>
    </row>
    <row r="36" spans="1:10" ht="26.25" x14ac:dyDescent="0.4">
      <c r="A36" s="50">
        <f>+A33</f>
        <v>7</v>
      </c>
      <c r="B36" s="50">
        <f>+B33</f>
        <v>35</v>
      </c>
      <c r="C36" s="59" t="s">
        <v>1098</v>
      </c>
      <c r="D36" s="55"/>
      <c r="E36" s="55"/>
      <c r="F36" s="55"/>
      <c r="G36" s="55"/>
      <c r="H36" s="55"/>
      <c r="I36" s="58"/>
      <c r="J36" s="58"/>
    </row>
    <row r="38" spans="1:10" x14ac:dyDescent="0.25">
      <c r="E38" s="48" t="s">
        <v>1344</v>
      </c>
      <c r="F38" s="48" t="s">
        <v>1096</v>
      </c>
    </row>
    <row r="39" spans="1:10" ht="26.25" x14ac:dyDescent="0.4">
      <c r="E39" s="50">
        <f>+A22+A36</f>
        <v>22</v>
      </c>
      <c r="F39" s="50">
        <f>+B22+B36</f>
        <v>80</v>
      </c>
      <c r="G39" s="68" t="s">
        <v>9</v>
      </c>
      <c r="H39" s="74">
        <f>+I19+I33</f>
        <v>87972.65</v>
      </c>
    </row>
    <row r="41" spans="1:10" ht="27.75" x14ac:dyDescent="0.4">
      <c r="A41" s="275" t="s">
        <v>1104</v>
      </c>
      <c r="B41" s="275"/>
      <c r="C41" s="275"/>
      <c r="D41" s="275"/>
      <c r="E41" s="275"/>
      <c r="F41" s="275"/>
      <c r="G41" s="275"/>
      <c r="H41" s="275"/>
      <c r="I41" s="275"/>
      <c r="J41" s="275"/>
    </row>
    <row r="42" spans="1:10" ht="27.75" x14ac:dyDescent="0.4">
      <c r="A42" s="276" t="s">
        <v>15</v>
      </c>
      <c r="B42" s="276"/>
      <c r="C42" s="276"/>
      <c r="D42" s="276"/>
      <c r="E42" s="276"/>
      <c r="F42" s="276"/>
      <c r="G42" s="276"/>
      <c r="H42" s="276"/>
      <c r="I42" s="61"/>
      <c r="J42" s="61"/>
    </row>
    <row r="43" spans="1:10" x14ac:dyDescent="0.25">
      <c r="A43" s="65" t="s">
        <v>1100</v>
      </c>
      <c r="B43" s="65" t="s">
        <v>2</v>
      </c>
      <c r="C43" s="72" t="s">
        <v>1101</v>
      </c>
      <c r="D43" s="65" t="s">
        <v>4</v>
      </c>
      <c r="E43" s="65" t="s">
        <v>5</v>
      </c>
      <c r="F43" s="65" t="s">
        <v>6</v>
      </c>
      <c r="G43" s="65" t="s">
        <v>1102</v>
      </c>
      <c r="H43" s="65" t="s">
        <v>9</v>
      </c>
      <c r="I43" s="63"/>
      <c r="J43" s="63"/>
    </row>
    <row r="44" spans="1:10" x14ac:dyDescent="0.25">
      <c r="A44" t="s">
        <v>1954</v>
      </c>
      <c r="B44">
        <v>2</v>
      </c>
      <c r="C44" t="s">
        <v>1955</v>
      </c>
      <c r="E44" t="s">
        <v>1956</v>
      </c>
      <c r="H44" s="6">
        <v>881.6</v>
      </c>
      <c r="I44" s="100">
        <f>+H44</f>
        <v>881.6</v>
      </c>
      <c r="J44" s="63"/>
    </row>
    <row r="45" spans="1:10" x14ac:dyDescent="0.25">
      <c r="A45" t="s">
        <v>1957</v>
      </c>
      <c r="B45">
        <v>1</v>
      </c>
      <c r="C45" t="s">
        <v>1958</v>
      </c>
      <c r="H45" s="6">
        <v>1855</v>
      </c>
      <c r="J45" s="63"/>
    </row>
    <row r="46" spans="1:10" x14ac:dyDescent="0.25">
      <c r="A46" t="s">
        <v>1957</v>
      </c>
      <c r="B46">
        <v>2</v>
      </c>
      <c r="C46" t="s">
        <v>1959</v>
      </c>
      <c r="D46" t="s">
        <v>1960</v>
      </c>
      <c r="F46">
        <v>2012</v>
      </c>
      <c r="H46" s="6">
        <v>1470</v>
      </c>
      <c r="I46" s="100">
        <f>+H45+H46</f>
        <v>3325</v>
      </c>
      <c r="J46" s="63"/>
    </row>
    <row r="47" spans="1:10" x14ac:dyDescent="0.25">
      <c r="A47" t="s">
        <v>1373</v>
      </c>
      <c r="B47">
        <v>1</v>
      </c>
      <c r="C47" t="s">
        <v>1961</v>
      </c>
      <c r="D47" t="s">
        <v>1962</v>
      </c>
      <c r="E47" t="s">
        <v>1968</v>
      </c>
      <c r="H47" s="6">
        <v>830</v>
      </c>
      <c r="J47" s="63"/>
    </row>
    <row r="48" spans="1:10" x14ac:dyDescent="0.25">
      <c r="A48" t="s">
        <v>1373</v>
      </c>
      <c r="B48">
        <v>1</v>
      </c>
      <c r="C48" t="s">
        <v>1963</v>
      </c>
      <c r="D48" t="s">
        <v>1962</v>
      </c>
      <c r="E48" t="s">
        <v>1968</v>
      </c>
      <c r="H48" s="6">
        <v>830</v>
      </c>
      <c r="J48" s="63"/>
    </row>
    <row r="49" spans="1:10" x14ac:dyDescent="0.25">
      <c r="A49" t="s">
        <v>1373</v>
      </c>
      <c r="B49">
        <v>1</v>
      </c>
      <c r="C49" t="s">
        <v>1964</v>
      </c>
      <c r="D49" t="s">
        <v>1967</v>
      </c>
      <c r="E49" t="s">
        <v>1968</v>
      </c>
      <c r="H49" s="6">
        <v>1003</v>
      </c>
      <c r="J49" s="63"/>
    </row>
    <row r="50" spans="1:10" x14ac:dyDescent="0.25">
      <c r="A50" t="s">
        <v>1373</v>
      </c>
      <c r="B50">
        <v>1</v>
      </c>
      <c r="C50" t="s">
        <v>1965</v>
      </c>
      <c r="D50" t="s">
        <v>1966</v>
      </c>
      <c r="E50" t="s">
        <v>1968</v>
      </c>
      <c r="H50" s="6">
        <v>1536</v>
      </c>
      <c r="J50" s="63"/>
    </row>
    <row r="51" spans="1:10" x14ac:dyDescent="0.25">
      <c r="A51" t="s">
        <v>1373</v>
      </c>
      <c r="B51">
        <v>1</v>
      </c>
      <c r="C51" t="s">
        <v>1971</v>
      </c>
      <c r="E51" t="s">
        <v>1968</v>
      </c>
      <c r="H51" s="6">
        <v>930</v>
      </c>
      <c r="J51" s="63"/>
    </row>
    <row r="52" spans="1:10" x14ac:dyDescent="0.25">
      <c r="A52" t="s">
        <v>1373</v>
      </c>
      <c r="B52">
        <v>1</v>
      </c>
      <c r="C52" t="s">
        <v>1972</v>
      </c>
      <c r="E52" t="s">
        <v>1968</v>
      </c>
      <c r="H52" s="6">
        <v>1003</v>
      </c>
      <c r="J52" s="63"/>
    </row>
    <row r="53" spans="1:10" x14ac:dyDescent="0.25">
      <c r="A53" t="s">
        <v>1373</v>
      </c>
      <c r="B53">
        <v>1</v>
      </c>
      <c r="C53" t="s">
        <v>1973</v>
      </c>
      <c r="E53" t="s">
        <v>1968</v>
      </c>
      <c r="H53" s="6">
        <v>837</v>
      </c>
      <c r="J53" s="63"/>
    </row>
    <row r="54" spans="1:10" x14ac:dyDescent="0.25">
      <c r="A54" t="s">
        <v>1373</v>
      </c>
      <c r="B54">
        <v>1</v>
      </c>
      <c r="C54" t="s">
        <v>1974</v>
      </c>
      <c r="E54" t="s">
        <v>1968</v>
      </c>
      <c r="H54" s="6">
        <v>1443</v>
      </c>
      <c r="J54" s="63"/>
    </row>
    <row r="55" spans="1:10" x14ac:dyDescent="0.25">
      <c r="A55" t="s">
        <v>1373</v>
      </c>
      <c r="B55">
        <v>1</v>
      </c>
      <c r="C55" t="s">
        <v>1975</v>
      </c>
      <c r="E55" t="s">
        <v>1968</v>
      </c>
      <c r="H55" s="6">
        <v>930</v>
      </c>
      <c r="J55" s="63"/>
    </row>
    <row r="56" spans="1:10" x14ac:dyDescent="0.25">
      <c r="A56" t="s">
        <v>1373</v>
      </c>
      <c r="B56">
        <v>1</v>
      </c>
      <c r="C56" t="s">
        <v>1976</v>
      </c>
      <c r="E56" t="s">
        <v>1968</v>
      </c>
      <c r="H56" s="6">
        <v>1609</v>
      </c>
      <c r="J56" s="63"/>
    </row>
    <row r="57" spans="1:10" x14ac:dyDescent="0.25">
      <c r="A57" t="s">
        <v>1373</v>
      </c>
      <c r="B57">
        <v>1</v>
      </c>
      <c r="C57" t="s">
        <v>1978</v>
      </c>
      <c r="E57" t="s">
        <v>1968</v>
      </c>
      <c r="H57" s="6">
        <v>930</v>
      </c>
      <c r="J57" s="63"/>
    </row>
    <row r="58" spans="1:10" x14ac:dyDescent="0.25">
      <c r="A58" t="s">
        <v>1373</v>
      </c>
      <c r="B58">
        <v>1</v>
      </c>
      <c r="C58" t="s">
        <v>1977</v>
      </c>
      <c r="E58" t="s">
        <v>1968</v>
      </c>
      <c r="H58" s="6">
        <v>1933</v>
      </c>
      <c r="J58" s="63"/>
    </row>
    <row r="59" spans="1:10" x14ac:dyDescent="0.25">
      <c r="A59" t="s">
        <v>1373</v>
      </c>
      <c r="B59">
        <v>1</v>
      </c>
      <c r="C59" t="s">
        <v>1979</v>
      </c>
      <c r="E59" t="s">
        <v>1358</v>
      </c>
      <c r="H59" s="6">
        <v>260</v>
      </c>
      <c r="J59" s="63"/>
    </row>
    <row r="60" spans="1:10" x14ac:dyDescent="0.25">
      <c r="A60" t="s">
        <v>1373</v>
      </c>
      <c r="B60">
        <v>1</v>
      </c>
      <c r="C60" t="s">
        <v>1980</v>
      </c>
      <c r="E60" t="s">
        <v>1358</v>
      </c>
      <c r="H60" s="6">
        <v>785</v>
      </c>
      <c r="J60" s="63"/>
    </row>
    <row r="61" spans="1:10" x14ac:dyDescent="0.25">
      <c r="A61" t="s">
        <v>1373</v>
      </c>
      <c r="B61">
        <v>1</v>
      </c>
      <c r="C61" t="s">
        <v>1981</v>
      </c>
      <c r="E61" t="s">
        <v>1358</v>
      </c>
      <c r="H61" s="6">
        <v>2162</v>
      </c>
      <c r="J61" s="63"/>
    </row>
    <row r="62" spans="1:10" x14ac:dyDescent="0.25">
      <c r="A62" t="s">
        <v>1373</v>
      </c>
      <c r="B62">
        <v>1</v>
      </c>
      <c r="C62" t="s">
        <v>1982</v>
      </c>
      <c r="E62" t="s">
        <v>1969</v>
      </c>
      <c r="H62" s="6">
        <v>1520</v>
      </c>
      <c r="J62" s="63"/>
    </row>
    <row r="63" spans="1:10" x14ac:dyDescent="0.25">
      <c r="A63" t="s">
        <v>1373</v>
      </c>
      <c r="B63">
        <v>1</v>
      </c>
      <c r="C63" t="s">
        <v>1983</v>
      </c>
      <c r="E63" t="s">
        <v>1969</v>
      </c>
      <c r="H63" s="6">
        <v>2332</v>
      </c>
      <c r="J63" s="63"/>
    </row>
    <row r="64" spans="1:10" x14ac:dyDescent="0.25">
      <c r="A64" t="s">
        <v>1373</v>
      </c>
      <c r="B64">
        <v>1</v>
      </c>
      <c r="C64" t="s">
        <v>1984</v>
      </c>
      <c r="E64" t="s">
        <v>1970</v>
      </c>
      <c r="H64" s="6">
        <v>444</v>
      </c>
      <c r="J64" s="63"/>
    </row>
    <row r="65" spans="1:10" x14ac:dyDescent="0.25">
      <c r="A65" t="s">
        <v>1373</v>
      </c>
      <c r="B65">
        <v>1</v>
      </c>
      <c r="C65" t="s">
        <v>1985</v>
      </c>
      <c r="E65" t="s">
        <v>245</v>
      </c>
      <c r="H65" s="6">
        <v>2099</v>
      </c>
      <c r="J65" s="63"/>
    </row>
    <row r="66" spans="1:10" x14ac:dyDescent="0.25">
      <c r="A66" t="s">
        <v>1373</v>
      </c>
      <c r="B66">
        <v>1</v>
      </c>
      <c r="C66" t="s">
        <v>1986</v>
      </c>
      <c r="E66" t="s">
        <v>245</v>
      </c>
      <c r="H66" s="6">
        <v>2290</v>
      </c>
      <c r="J66" s="63"/>
    </row>
    <row r="67" spans="1:10" x14ac:dyDescent="0.25">
      <c r="A67" t="s">
        <v>1373</v>
      </c>
      <c r="B67">
        <v>1</v>
      </c>
      <c r="C67" t="s">
        <v>1987</v>
      </c>
      <c r="E67" t="s">
        <v>245</v>
      </c>
      <c r="H67" s="6">
        <v>1100</v>
      </c>
      <c r="J67" s="63"/>
    </row>
    <row r="68" spans="1:10" x14ac:dyDescent="0.25">
      <c r="A68" t="s">
        <v>1373</v>
      </c>
      <c r="B68">
        <v>1</v>
      </c>
      <c r="C68" t="s">
        <v>1988</v>
      </c>
      <c r="E68" t="s">
        <v>1358</v>
      </c>
      <c r="H68" s="6">
        <v>1638</v>
      </c>
      <c r="J68" s="63"/>
    </row>
    <row r="69" spans="1:10" x14ac:dyDescent="0.25">
      <c r="A69" t="s">
        <v>1373</v>
      </c>
      <c r="B69">
        <v>1</v>
      </c>
      <c r="C69" t="s">
        <v>1989</v>
      </c>
      <c r="E69" t="s">
        <v>163</v>
      </c>
      <c r="H69" s="6">
        <v>2690</v>
      </c>
      <c r="I69" s="100">
        <f>+H47+H48+H49+H50+H51+H52+H53+H54+H55+H56+H57+H58+H59+H60+H61+H62+H63+H64+H65+H66+H67+H68+H69</f>
        <v>31134</v>
      </c>
      <c r="J69" s="63"/>
    </row>
    <row r="70" spans="1:10" x14ac:dyDescent="0.25">
      <c r="A70">
        <v>24</v>
      </c>
      <c r="B70">
        <v>24</v>
      </c>
      <c r="H70" s="60">
        <f>SUM(H44:H69)</f>
        <v>35340.6</v>
      </c>
      <c r="J70" s="63"/>
    </row>
    <row r="71" spans="1:10" x14ac:dyDescent="0.25">
      <c r="A71" s="62"/>
      <c r="B71" s="72"/>
      <c r="C71" s="63"/>
      <c r="D71" s="63"/>
      <c r="E71" s="63"/>
      <c r="F71" s="63"/>
      <c r="G71" s="63"/>
      <c r="H71" s="73"/>
      <c r="I71" s="63"/>
      <c r="J71" s="63"/>
    </row>
    <row r="72" spans="1:10" x14ac:dyDescent="0.25">
      <c r="A72" s="84"/>
      <c r="B72" s="56"/>
      <c r="H72" s="85"/>
    </row>
    <row r="74" spans="1:10" x14ac:dyDescent="0.25">
      <c r="A74" s="66"/>
      <c r="B74" s="66"/>
      <c r="C74" s="66"/>
      <c r="D74" s="66"/>
      <c r="E74" s="66"/>
      <c r="F74" s="66"/>
      <c r="G74" s="66"/>
      <c r="H74" s="66"/>
      <c r="I74" s="67"/>
      <c r="J74" s="67"/>
    </row>
    <row r="75" spans="1:10" x14ac:dyDescent="0.25">
      <c r="I75" s="10"/>
      <c r="J75" s="67"/>
    </row>
    <row r="76" spans="1:10" ht="21" x14ac:dyDescent="0.35">
      <c r="A76" s="48" t="s">
        <v>1344</v>
      </c>
      <c r="B76" s="48" t="s">
        <v>1096</v>
      </c>
      <c r="G76" s="68" t="s">
        <v>9</v>
      </c>
      <c r="H76" s="69">
        <f>+H70</f>
        <v>35340.6</v>
      </c>
      <c r="I76" s="10"/>
      <c r="J76" s="67"/>
    </row>
    <row r="77" spans="1:10" ht="26.25" x14ac:dyDescent="0.4">
      <c r="A77" s="70">
        <f>+A70</f>
        <v>24</v>
      </c>
      <c r="B77" s="70">
        <f>+B70</f>
        <v>24</v>
      </c>
      <c r="C77" s="71" t="s">
        <v>1103</v>
      </c>
      <c r="D77" s="66"/>
      <c r="E77" s="66"/>
      <c r="F77" s="66"/>
      <c r="G77" s="66"/>
      <c r="H77" s="66"/>
      <c r="I77" s="67"/>
      <c r="J77" s="67"/>
    </row>
    <row r="78" spans="1:10" ht="15.75" thickBot="1" x14ac:dyDescent="0.3"/>
    <row r="79" spans="1:10" x14ac:dyDescent="0.25">
      <c r="E79" s="48" t="s">
        <v>1344</v>
      </c>
      <c r="F79" s="48" t="s">
        <v>1096</v>
      </c>
      <c r="I79" s="104" t="s">
        <v>1176</v>
      </c>
      <c r="J79" s="82"/>
    </row>
    <row r="80" spans="1:10" ht="27" thickBot="1" x14ac:dyDescent="0.45">
      <c r="E80" s="70">
        <f>+E39+A77</f>
        <v>46</v>
      </c>
      <c r="F80" s="70">
        <f>+F39+B77</f>
        <v>104</v>
      </c>
      <c r="G80" s="68" t="s">
        <v>1106</v>
      </c>
      <c r="H80" s="101">
        <f>+H39+H76</f>
        <v>123313.25</v>
      </c>
      <c r="I80" s="105">
        <v>150000</v>
      </c>
      <c r="J80" s="114"/>
    </row>
  </sheetData>
  <mergeCells count="4">
    <mergeCell ref="A2:I2"/>
    <mergeCell ref="A41:J41"/>
    <mergeCell ref="A42:H42"/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H63" sqref="H63"/>
    </sheetView>
  </sheetViews>
  <sheetFormatPr baseColWidth="10" defaultRowHeight="15" x14ac:dyDescent="0.25"/>
  <cols>
    <col min="1" max="1" width="13" customWidth="1"/>
    <col min="2" max="2" width="12.7109375" customWidth="1"/>
    <col min="3" max="3" width="44.85546875" customWidth="1"/>
    <col min="4" max="4" width="36" customWidth="1"/>
    <col min="5" max="5" width="15.140625" customWidth="1"/>
    <col min="7" max="7" width="15.5703125" customWidth="1"/>
    <col min="8" max="8" width="18" customWidth="1"/>
    <col min="9" max="9" width="19.5703125" customWidth="1"/>
    <col min="10" max="10" width="18.8554687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16</v>
      </c>
      <c r="B2" s="274"/>
      <c r="C2" s="274"/>
      <c r="D2" s="274"/>
      <c r="E2" s="274"/>
      <c r="F2" s="274"/>
      <c r="G2" s="274"/>
      <c r="H2" s="274"/>
      <c r="I2" s="274"/>
      <c r="J2" s="52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52"/>
    </row>
    <row r="4" spans="1:10" x14ac:dyDescent="0.25">
      <c r="A4" s="15">
        <v>297</v>
      </c>
      <c r="B4" s="15">
        <v>1</v>
      </c>
      <c r="C4" s="16" t="s">
        <v>315</v>
      </c>
      <c r="D4" s="16" t="s">
        <v>316</v>
      </c>
      <c r="E4" s="16" t="s">
        <v>317</v>
      </c>
      <c r="F4" s="16">
        <v>1999</v>
      </c>
      <c r="G4" s="16" t="s">
        <v>44</v>
      </c>
      <c r="H4" s="21">
        <v>1892</v>
      </c>
      <c r="I4" s="21">
        <f>+H4*B4</f>
        <v>1892</v>
      </c>
      <c r="J4" s="52"/>
    </row>
    <row r="5" spans="1:10" x14ac:dyDescent="0.25">
      <c r="A5" s="15">
        <v>298</v>
      </c>
      <c r="B5" s="15">
        <v>4</v>
      </c>
      <c r="C5" s="16" t="s">
        <v>318</v>
      </c>
      <c r="D5" s="16" t="s">
        <v>319</v>
      </c>
      <c r="E5" s="16" t="s">
        <v>62</v>
      </c>
      <c r="F5" s="16">
        <v>2013</v>
      </c>
      <c r="G5" s="16" t="s">
        <v>320</v>
      </c>
      <c r="H5" s="21">
        <v>418</v>
      </c>
      <c r="I5" s="21">
        <f>+H5*B5</f>
        <v>1672</v>
      </c>
      <c r="J5" s="52"/>
    </row>
    <row r="6" spans="1:10" x14ac:dyDescent="0.25">
      <c r="A6" s="57">
        <v>2</v>
      </c>
      <c r="B6" s="57">
        <f>SUM(B4:B5)</f>
        <v>5</v>
      </c>
      <c r="H6" s="6"/>
      <c r="I6" s="7">
        <f>SUM(I4:I5)</f>
        <v>3564</v>
      </c>
      <c r="J6" s="52"/>
    </row>
    <row r="7" spans="1:10" x14ac:dyDescent="0.25">
      <c r="J7" s="52"/>
    </row>
    <row r="8" spans="1:10" x14ac:dyDescent="0.25">
      <c r="A8" s="48" t="s">
        <v>1344</v>
      </c>
      <c r="B8" s="48" t="s">
        <v>1096</v>
      </c>
      <c r="I8" s="10"/>
      <c r="J8" s="49"/>
    </row>
    <row r="9" spans="1:10" ht="26.25" x14ac:dyDescent="0.4">
      <c r="A9" s="50">
        <f>+A6</f>
        <v>2</v>
      </c>
      <c r="B9" s="50">
        <f>+B6</f>
        <v>5</v>
      </c>
      <c r="C9" s="51" t="s">
        <v>1108</v>
      </c>
      <c r="D9" s="52"/>
      <c r="E9" s="52"/>
      <c r="F9" s="52"/>
      <c r="G9" s="52"/>
      <c r="H9" s="52"/>
      <c r="I9" s="49"/>
      <c r="J9" s="49"/>
    </row>
    <row r="10" spans="1:10" ht="15" customHeight="1" x14ac:dyDescent="0.4">
      <c r="A10" s="93"/>
      <c r="B10" s="93"/>
    </row>
    <row r="11" spans="1:10" ht="15" customHeight="1" x14ac:dyDescent="0.4">
      <c r="A11" s="93"/>
      <c r="B11" s="93"/>
    </row>
    <row r="12" spans="1:10" x14ac:dyDescent="0.25">
      <c r="A12" s="55" t="s">
        <v>1105</v>
      </c>
      <c r="B12" s="55" t="s">
        <v>2</v>
      </c>
      <c r="C12" s="55" t="s">
        <v>1101</v>
      </c>
      <c r="D12" s="55" t="s">
        <v>4</v>
      </c>
      <c r="E12" s="55" t="s">
        <v>5</v>
      </c>
      <c r="F12" s="55" t="s">
        <v>6</v>
      </c>
      <c r="G12" s="55" t="s">
        <v>1102</v>
      </c>
      <c r="H12" s="55" t="s">
        <v>9</v>
      </c>
      <c r="I12" s="58"/>
      <c r="J12" s="58"/>
    </row>
    <row r="13" spans="1:10" x14ac:dyDescent="0.25">
      <c r="A13" s="15">
        <v>268</v>
      </c>
      <c r="B13" s="15">
        <v>5</v>
      </c>
      <c r="C13" s="16" t="s">
        <v>1085</v>
      </c>
      <c r="D13" s="46"/>
      <c r="E13" s="46"/>
      <c r="F13" s="15" t="s">
        <v>1086</v>
      </c>
      <c r="G13" s="15" t="s">
        <v>44</v>
      </c>
      <c r="H13" s="21">
        <v>746</v>
      </c>
      <c r="I13" s="21">
        <f>+H13*B13</f>
        <v>3730</v>
      </c>
      <c r="J13" s="55"/>
    </row>
    <row r="14" spans="1:10" x14ac:dyDescent="0.25">
      <c r="A14" s="15">
        <v>270</v>
      </c>
      <c r="B14" s="15">
        <v>3</v>
      </c>
      <c r="C14" s="46" t="s">
        <v>1087</v>
      </c>
      <c r="D14" s="46" t="s">
        <v>1088</v>
      </c>
      <c r="E14" s="46"/>
      <c r="F14" s="15" t="s">
        <v>1089</v>
      </c>
      <c r="G14" s="15" t="s">
        <v>632</v>
      </c>
      <c r="H14" s="21">
        <v>1052</v>
      </c>
      <c r="I14" s="21">
        <v>3156</v>
      </c>
      <c r="J14" s="55"/>
    </row>
    <row r="15" spans="1:10" x14ac:dyDescent="0.25">
      <c r="A15" s="15">
        <v>271</v>
      </c>
      <c r="B15" s="15">
        <v>3</v>
      </c>
      <c r="C15" s="46" t="s">
        <v>1090</v>
      </c>
      <c r="D15" s="46" t="s">
        <v>1091</v>
      </c>
      <c r="E15" s="46"/>
      <c r="F15" s="15" t="s">
        <v>1089</v>
      </c>
      <c r="G15" s="15" t="s">
        <v>632</v>
      </c>
      <c r="H15" s="21">
        <v>1944</v>
      </c>
      <c r="I15" s="21">
        <v>5832</v>
      </c>
      <c r="J15" s="55"/>
    </row>
    <row r="16" spans="1:10" x14ac:dyDescent="0.25">
      <c r="A16" s="15">
        <v>272</v>
      </c>
      <c r="B16" s="15">
        <v>3</v>
      </c>
      <c r="C16" s="46" t="s">
        <v>1092</v>
      </c>
      <c r="D16" s="46"/>
      <c r="E16" s="46"/>
      <c r="F16" s="15">
        <v>2014</v>
      </c>
      <c r="G16" s="15" t="s">
        <v>632</v>
      </c>
      <c r="H16" s="21">
        <v>1425</v>
      </c>
      <c r="I16" s="21">
        <v>4275</v>
      </c>
      <c r="J16" s="55"/>
    </row>
    <row r="17" spans="1:10" x14ac:dyDescent="0.25">
      <c r="A17" s="15">
        <v>273</v>
      </c>
      <c r="B17" s="15">
        <v>3</v>
      </c>
      <c r="C17" s="46" t="s">
        <v>1093</v>
      </c>
      <c r="D17" s="46"/>
      <c r="E17" s="46"/>
      <c r="F17" s="15">
        <v>2014</v>
      </c>
      <c r="G17" s="15" t="s">
        <v>632</v>
      </c>
      <c r="H17" s="21">
        <v>1333</v>
      </c>
      <c r="I17" s="21">
        <v>3999</v>
      </c>
      <c r="J17" s="55"/>
    </row>
    <row r="18" spans="1:10" x14ac:dyDescent="0.25">
      <c r="A18" s="57">
        <v>5</v>
      </c>
      <c r="B18" s="57">
        <f>SUM(B13:B17)</f>
        <v>17</v>
      </c>
      <c r="I18" s="60">
        <f>SUM(I13:I17)</f>
        <v>20992</v>
      </c>
      <c r="J18" s="55"/>
    </row>
    <row r="19" spans="1:10" x14ac:dyDescent="0.25">
      <c r="J19" s="55"/>
    </row>
    <row r="20" spans="1:10" x14ac:dyDescent="0.25">
      <c r="A20" s="48" t="s">
        <v>1344</v>
      </c>
      <c r="B20" s="48" t="s">
        <v>1096</v>
      </c>
      <c r="H20" s="7"/>
      <c r="I20" s="10"/>
      <c r="J20" s="58"/>
    </row>
    <row r="21" spans="1:10" ht="26.25" x14ac:dyDescent="0.4">
      <c r="A21" s="50">
        <f>+A18</f>
        <v>5</v>
      </c>
      <c r="B21" s="50">
        <f>+B18</f>
        <v>17</v>
      </c>
      <c r="C21" s="59" t="s">
        <v>1098</v>
      </c>
      <c r="D21" s="55"/>
      <c r="E21" s="55"/>
      <c r="F21" s="55"/>
      <c r="G21" s="55"/>
      <c r="H21" s="55"/>
      <c r="I21" s="58"/>
      <c r="J21" s="58"/>
    </row>
    <row r="23" spans="1:10" x14ac:dyDescent="0.25">
      <c r="E23" s="48" t="s">
        <v>1344</v>
      </c>
      <c r="F23" s="48" t="s">
        <v>1096</v>
      </c>
    </row>
    <row r="24" spans="1:10" ht="26.25" x14ac:dyDescent="0.4">
      <c r="E24" s="50">
        <f>+A7+A21</f>
        <v>5</v>
      </c>
      <c r="F24" s="50">
        <f>+B7+B21</f>
        <v>17</v>
      </c>
      <c r="G24" s="68" t="s">
        <v>9</v>
      </c>
      <c r="H24" s="74">
        <f>+I6+I18</f>
        <v>24556</v>
      </c>
    </row>
    <row r="26" spans="1:10" ht="27.75" x14ac:dyDescent="0.4">
      <c r="A26" s="275" t="s">
        <v>1104</v>
      </c>
      <c r="B26" s="275"/>
      <c r="C26" s="275"/>
      <c r="D26" s="275"/>
      <c r="E26" s="275"/>
      <c r="F26" s="275"/>
      <c r="G26" s="275"/>
      <c r="H26" s="275"/>
      <c r="I26" s="275"/>
      <c r="J26" s="275"/>
    </row>
    <row r="27" spans="1:10" ht="27.75" x14ac:dyDescent="0.4">
      <c r="A27" s="276" t="s">
        <v>1109</v>
      </c>
      <c r="B27" s="276"/>
      <c r="C27" s="276"/>
      <c r="D27" s="276"/>
      <c r="E27" s="276"/>
      <c r="F27" s="276"/>
      <c r="G27" s="276"/>
      <c r="H27" s="276"/>
      <c r="I27" s="61"/>
      <c r="J27" s="61"/>
    </row>
    <row r="28" spans="1:10" x14ac:dyDescent="0.25">
      <c r="A28" s="65" t="s">
        <v>1100</v>
      </c>
      <c r="B28" s="65" t="s">
        <v>2</v>
      </c>
      <c r="C28" s="72" t="s">
        <v>1101</v>
      </c>
      <c r="D28" s="65" t="s">
        <v>4</v>
      </c>
      <c r="E28" s="65" t="s">
        <v>5</v>
      </c>
      <c r="F28" s="65" t="s">
        <v>6</v>
      </c>
      <c r="G28" s="65" t="s">
        <v>1102</v>
      </c>
      <c r="H28" s="65" t="s">
        <v>9</v>
      </c>
      <c r="I28" s="63"/>
      <c r="J28" s="63"/>
    </row>
    <row r="29" spans="1:10" x14ac:dyDescent="0.25">
      <c r="A29" t="s">
        <v>1150</v>
      </c>
      <c r="B29" s="56">
        <v>3</v>
      </c>
      <c r="C29" t="s">
        <v>1277</v>
      </c>
      <c r="D29" t="s">
        <v>1279</v>
      </c>
      <c r="E29" t="s">
        <v>1280</v>
      </c>
      <c r="F29">
        <v>2018</v>
      </c>
      <c r="G29" t="s">
        <v>44</v>
      </c>
      <c r="H29" s="6">
        <v>1440</v>
      </c>
      <c r="J29" s="63"/>
    </row>
    <row r="30" spans="1:10" x14ac:dyDescent="0.25">
      <c r="A30" t="s">
        <v>1150</v>
      </c>
      <c r="B30" s="56">
        <v>3</v>
      </c>
      <c r="C30" t="s">
        <v>1278</v>
      </c>
      <c r="D30" t="s">
        <v>1279</v>
      </c>
      <c r="E30" t="s">
        <v>1280</v>
      </c>
      <c r="F30">
        <v>2018</v>
      </c>
      <c r="G30" t="s">
        <v>44</v>
      </c>
      <c r="H30" s="6">
        <v>780</v>
      </c>
      <c r="I30" s="100">
        <f>+H29+H30</f>
        <v>2220</v>
      </c>
      <c r="J30" s="63"/>
    </row>
    <row r="31" spans="1:10" x14ac:dyDescent="0.25">
      <c r="A31" t="s">
        <v>194</v>
      </c>
      <c r="B31" s="56">
        <v>6</v>
      </c>
      <c r="C31" t="s">
        <v>1811</v>
      </c>
      <c r="D31" t="s">
        <v>1812</v>
      </c>
      <c r="G31" t="s">
        <v>44</v>
      </c>
      <c r="H31" s="6">
        <v>1297.8</v>
      </c>
      <c r="I31" s="100">
        <f>+H31</f>
        <v>1297.8</v>
      </c>
      <c r="J31" s="63"/>
    </row>
    <row r="32" spans="1:10" x14ac:dyDescent="0.25">
      <c r="A32" t="s">
        <v>1400</v>
      </c>
      <c r="B32" s="56">
        <v>5</v>
      </c>
      <c r="C32" t="s">
        <v>1392</v>
      </c>
      <c r="G32" t="s">
        <v>44</v>
      </c>
      <c r="H32" s="6">
        <v>2360</v>
      </c>
      <c r="I32" s="100">
        <f>+H32</f>
        <v>2360</v>
      </c>
      <c r="J32" s="63"/>
    </row>
    <row r="33" spans="1:10" x14ac:dyDescent="0.25">
      <c r="A33" t="s">
        <v>1400</v>
      </c>
      <c r="B33" s="56">
        <v>5</v>
      </c>
      <c r="C33" t="s">
        <v>1813</v>
      </c>
      <c r="G33" t="s">
        <v>44</v>
      </c>
      <c r="H33" s="6">
        <v>2120</v>
      </c>
      <c r="I33" s="100">
        <f>+H33</f>
        <v>2120</v>
      </c>
      <c r="J33" s="63"/>
    </row>
    <row r="34" spans="1:10" x14ac:dyDescent="0.25">
      <c r="A34" t="s">
        <v>1380</v>
      </c>
      <c r="B34" s="56">
        <v>2</v>
      </c>
      <c r="C34" t="s">
        <v>1814</v>
      </c>
      <c r="D34" t="s">
        <v>1815</v>
      </c>
      <c r="F34" t="s">
        <v>1816</v>
      </c>
      <c r="G34" t="s">
        <v>44</v>
      </c>
      <c r="H34" s="6">
        <v>572.79999999999995</v>
      </c>
      <c r="J34" s="63"/>
    </row>
    <row r="35" spans="1:10" x14ac:dyDescent="0.25">
      <c r="A35" t="s">
        <v>1380</v>
      </c>
      <c r="B35" s="56">
        <v>5</v>
      </c>
      <c r="C35" t="s">
        <v>1817</v>
      </c>
      <c r="F35" t="s">
        <v>1657</v>
      </c>
      <c r="G35" t="s">
        <v>44</v>
      </c>
      <c r="H35" s="6">
        <v>992</v>
      </c>
      <c r="J35" s="63"/>
    </row>
    <row r="36" spans="1:10" x14ac:dyDescent="0.25">
      <c r="A36" t="s">
        <v>1380</v>
      </c>
      <c r="B36" s="56">
        <v>3</v>
      </c>
      <c r="C36" t="s">
        <v>1818</v>
      </c>
      <c r="D36" t="s">
        <v>1819</v>
      </c>
      <c r="G36" t="s">
        <v>44</v>
      </c>
      <c r="H36" s="6">
        <v>619.20000000000005</v>
      </c>
      <c r="J36" s="63"/>
    </row>
    <row r="37" spans="1:10" x14ac:dyDescent="0.25">
      <c r="A37" t="s">
        <v>1380</v>
      </c>
      <c r="B37" s="56">
        <v>2</v>
      </c>
      <c r="C37" t="s">
        <v>1820</v>
      </c>
      <c r="D37" t="s">
        <v>1821</v>
      </c>
      <c r="F37" t="s">
        <v>1390</v>
      </c>
      <c r="G37" t="s">
        <v>44</v>
      </c>
      <c r="H37" s="6">
        <v>684.8</v>
      </c>
      <c r="J37" s="63"/>
    </row>
    <row r="38" spans="1:10" x14ac:dyDescent="0.25">
      <c r="A38" t="s">
        <v>1380</v>
      </c>
      <c r="B38" s="56">
        <v>2</v>
      </c>
      <c r="C38" t="s">
        <v>1822</v>
      </c>
      <c r="D38" t="s">
        <v>1823</v>
      </c>
      <c r="G38" t="s">
        <v>44</v>
      </c>
      <c r="H38" s="6">
        <v>636.79999999999995</v>
      </c>
      <c r="J38" s="63"/>
    </row>
    <row r="39" spans="1:10" x14ac:dyDescent="0.25">
      <c r="A39" t="s">
        <v>1380</v>
      </c>
      <c r="B39" s="56">
        <v>6</v>
      </c>
      <c r="C39" t="s">
        <v>1824</v>
      </c>
      <c r="D39" t="s">
        <v>1825</v>
      </c>
      <c r="G39" t="s">
        <v>44</v>
      </c>
      <c r="H39" s="6">
        <v>2006.4</v>
      </c>
      <c r="J39" s="63"/>
    </row>
    <row r="40" spans="1:10" x14ac:dyDescent="0.25">
      <c r="A40" t="s">
        <v>1380</v>
      </c>
      <c r="B40" s="56">
        <v>1</v>
      </c>
      <c r="C40" t="s">
        <v>1826</v>
      </c>
      <c r="D40" t="s">
        <v>1827</v>
      </c>
      <c r="G40" t="s">
        <v>44</v>
      </c>
      <c r="H40" s="6">
        <v>312</v>
      </c>
      <c r="I40" s="100">
        <f>+H34+H35+H36+H37+H38+H39+H40</f>
        <v>5824</v>
      </c>
      <c r="J40" s="63"/>
    </row>
    <row r="41" spans="1:10" x14ac:dyDescent="0.25">
      <c r="A41" t="s">
        <v>1380</v>
      </c>
      <c r="B41" s="56">
        <v>3</v>
      </c>
      <c r="C41" t="s">
        <v>1814</v>
      </c>
      <c r="D41" t="s">
        <v>1815</v>
      </c>
      <c r="F41" t="s">
        <v>1816</v>
      </c>
      <c r="G41" t="s">
        <v>44</v>
      </c>
      <c r="H41" s="6">
        <v>859.2</v>
      </c>
      <c r="J41" s="63"/>
    </row>
    <row r="42" spans="1:10" x14ac:dyDescent="0.25">
      <c r="A42" t="s">
        <v>1380</v>
      </c>
      <c r="B42" s="56">
        <v>6</v>
      </c>
      <c r="C42" t="s">
        <v>1854</v>
      </c>
      <c r="D42" t="s">
        <v>1838</v>
      </c>
      <c r="G42" t="s">
        <v>44</v>
      </c>
      <c r="H42" s="6">
        <v>1718.4</v>
      </c>
      <c r="I42" s="100"/>
      <c r="J42" s="63"/>
    </row>
    <row r="43" spans="1:10" x14ac:dyDescent="0.25">
      <c r="A43" t="s">
        <v>1380</v>
      </c>
      <c r="B43" s="56">
        <v>6</v>
      </c>
      <c r="C43" t="s">
        <v>1837</v>
      </c>
      <c r="D43" t="s">
        <v>1839</v>
      </c>
      <c r="G43" t="s">
        <v>44</v>
      </c>
      <c r="H43" s="6">
        <v>2198.4</v>
      </c>
      <c r="J43" s="63"/>
    </row>
    <row r="44" spans="1:10" x14ac:dyDescent="0.25">
      <c r="A44" t="s">
        <v>1380</v>
      </c>
      <c r="B44" s="56">
        <v>1</v>
      </c>
      <c r="C44" t="s">
        <v>1817</v>
      </c>
      <c r="F44" t="s">
        <v>1657</v>
      </c>
      <c r="G44" t="s">
        <v>44</v>
      </c>
      <c r="H44" s="6">
        <v>198.4</v>
      </c>
      <c r="J44" s="63"/>
    </row>
    <row r="45" spans="1:10" x14ac:dyDescent="0.25">
      <c r="A45" t="s">
        <v>1380</v>
      </c>
      <c r="B45" s="56">
        <v>6</v>
      </c>
      <c r="C45" t="s">
        <v>1828</v>
      </c>
      <c r="D45" t="s">
        <v>1840</v>
      </c>
      <c r="G45" t="s">
        <v>44</v>
      </c>
      <c r="H45" s="6">
        <v>1334.4</v>
      </c>
      <c r="J45" s="63"/>
    </row>
    <row r="46" spans="1:10" x14ac:dyDescent="0.25">
      <c r="A46" t="s">
        <v>1380</v>
      </c>
      <c r="B46" s="56">
        <v>3</v>
      </c>
      <c r="C46" t="s">
        <v>1829</v>
      </c>
      <c r="D46" t="s">
        <v>1819</v>
      </c>
      <c r="G46" t="s">
        <v>44</v>
      </c>
      <c r="H46" s="6">
        <v>619.20000000000005</v>
      </c>
      <c r="J46" s="63"/>
    </row>
    <row r="47" spans="1:10" x14ac:dyDescent="0.25">
      <c r="A47" t="s">
        <v>1380</v>
      </c>
      <c r="B47" s="56">
        <v>6</v>
      </c>
      <c r="C47" t="s">
        <v>1830</v>
      </c>
      <c r="D47" t="s">
        <v>1638</v>
      </c>
      <c r="G47" t="s">
        <v>44</v>
      </c>
      <c r="H47" s="6">
        <v>2054.4</v>
      </c>
      <c r="J47" s="63"/>
    </row>
    <row r="48" spans="1:10" x14ac:dyDescent="0.25">
      <c r="A48" t="s">
        <v>1380</v>
      </c>
      <c r="B48" s="56">
        <v>2</v>
      </c>
      <c r="C48" t="s">
        <v>1820</v>
      </c>
      <c r="D48" t="s">
        <v>1821</v>
      </c>
      <c r="F48" t="s">
        <v>1390</v>
      </c>
      <c r="G48" t="s">
        <v>44</v>
      </c>
      <c r="H48" s="6">
        <v>684.8</v>
      </c>
      <c r="J48" s="63"/>
    </row>
    <row r="49" spans="1:10" x14ac:dyDescent="0.25">
      <c r="A49" t="s">
        <v>1380</v>
      </c>
      <c r="B49" s="56">
        <v>4</v>
      </c>
      <c r="C49" t="s">
        <v>1822</v>
      </c>
      <c r="D49" t="s">
        <v>1823</v>
      </c>
      <c r="G49" t="s">
        <v>44</v>
      </c>
      <c r="H49" s="6">
        <v>1273.5999999999999</v>
      </c>
      <c r="J49" s="63"/>
    </row>
    <row r="50" spans="1:10" x14ac:dyDescent="0.25">
      <c r="A50" t="s">
        <v>1380</v>
      </c>
      <c r="B50" s="56">
        <v>6</v>
      </c>
      <c r="C50" t="s">
        <v>1831</v>
      </c>
      <c r="D50" t="s">
        <v>1384</v>
      </c>
      <c r="G50" t="s">
        <v>44</v>
      </c>
      <c r="H50" s="6">
        <v>1910.4</v>
      </c>
      <c r="J50" s="63"/>
    </row>
    <row r="51" spans="1:10" x14ac:dyDescent="0.25">
      <c r="A51" t="s">
        <v>1380</v>
      </c>
      <c r="B51" s="56">
        <v>5</v>
      </c>
      <c r="C51" t="s">
        <v>1832</v>
      </c>
      <c r="D51" t="s">
        <v>1841</v>
      </c>
      <c r="G51" t="s">
        <v>44</v>
      </c>
      <c r="H51" s="6">
        <v>1512</v>
      </c>
      <c r="J51" s="63"/>
    </row>
    <row r="52" spans="1:10" x14ac:dyDescent="0.25">
      <c r="A52" t="s">
        <v>1380</v>
      </c>
      <c r="B52" s="56">
        <v>3</v>
      </c>
      <c r="C52" t="s">
        <v>1833</v>
      </c>
      <c r="D52" t="s">
        <v>1842</v>
      </c>
      <c r="G52" t="s">
        <v>44</v>
      </c>
      <c r="H52" s="6">
        <v>883.2</v>
      </c>
      <c r="J52" s="63"/>
    </row>
    <row r="53" spans="1:10" x14ac:dyDescent="0.25">
      <c r="A53" t="s">
        <v>1380</v>
      </c>
      <c r="B53" s="56">
        <v>3</v>
      </c>
      <c r="C53" t="s">
        <v>1834</v>
      </c>
      <c r="D53" t="s">
        <v>1843</v>
      </c>
      <c r="F53" t="s">
        <v>1657</v>
      </c>
      <c r="G53" t="s">
        <v>44</v>
      </c>
      <c r="H53" s="6">
        <v>1075.2</v>
      </c>
      <c r="J53" s="63"/>
    </row>
    <row r="54" spans="1:10" x14ac:dyDescent="0.25">
      <c r="A54" t="s">
        <v>1380</v>
      </c>
      <c r="B54" s="56">
        <v>5</v>
      </c>
      <c r="C54" t="s">
        <v>1835</v>
      </c>
      <c r="D54" t="s">
        <v>1827</v>
      </c>
      <c r="G54" t="s">
        <v>44</v>
      </c>
      <c r="H54" s="6">
        <v>992</v>
      </c>
      <c r="J54" s="63"/>
    </row>
    <row r="55" spans="1:10" x14ac:dyDescent="0.25">
      <c r="A55" t="s">
        <v>1380</v>
      </c>
      <c r="B55" s="56">
        <v>6</v>
      </c>
      <c r="C55" t="s">
        <v>1836</v>
      </c>
      <c r="D55" t="s">
        <v>1844</v>
      </c>
      <c r="G55" t="s">
        <v>44</v>
      </c>
      <c r="H55" s="6">
        <v>1094.4000000000001</v>
      </c>
      <c r="I55" s="100">
        <f>+H41+H42+H43+H44+H45+H46+H47+H48+H49+H50+H51+H52+H53+H54+H55</f>
        <v>18408</v>
      </c>
      <c r="J55" s="63"/>
    </row>
    <row r="56" spans="1:10" x14ac:dyDescent="0.25">
      <c r="B56" s="56"/>
      <c r="H56" s="6"/>
      <c r="J56" s="63"/>
    </row>
    <row r="57" spans="1:10" x14ac:dyDescent="0.25">
      <c r="B57" s="56"/>
      <c r="H57" s="6"/>
      <c r="J57" s="63"/>
    </row>
    <row r="58" spans="1:10" x14ac:dyDescent="0.25">
      <c r="B58" s="56"/>
      <c r="H58" s="6"/>
      <c r="J58" s="63"/>
    </row>
    <row r="59" spans="1:10" x14ac:dyDescent="0.25">
      <c r="A59" s="56">
        <v>29</v>
      </c>
      <c r="B59" s="56">
        <f>SUM(B29:B58)</f>
        <v>108</v>
      </c>
      <c r="H59" s="7">
        <f>SUM(H29:H58)</f>
        <v>32229.80000000001</v>
      </c>
      <c r="J59" s="63"/>
    </row>
    <row r="60" spans="1:10" x14ac:dyDescent="0.25">
      <c r="A60" s="62"/>
      <c r="B60" s="72"/>
      <c r="C60" s="63"/>
      <c r="D60" s="63"/>
      <c r="E60" s="63"/>
      <c r="F60" s="63"/>
      <c r="G60" s="63"/>
      <c r="H60" s="73"/>
      <c r="I60" s="63"/>
      <c r="J60" s="63"/>
    </row>
    <row r="61" spans="1:10" x14ac:dyDescent="0.25">
      <c r="A61" s="84"/>
      <c r="B61" s="56"/>
      <c r="H61" s="85"/>
    </row>
    <row r="63" spans="1:10" x14ac:dyDescent="0.25">
      <c r="A63" s="66"/>
      <c r="B63" s="66"/>
      <c r="C63" s="66"/>
      <c r="D63" s="66"/>
      <c r="E63" s="66"/>
      <c r="F63" s="66"/>
      <c r="G63" s="66"/>
      <c r="H63" s="66"/>
      <c r="I63" s="67"/>
      <c r="J63" s="67"/>
    </row>
    <row r="64" spans="1:10" x14ac:dyDescent="0.25">
      <c r="I64" s="10"/>
      <c r="J64" s="67"/>
    </row>
    <row r="65" spans="1:10" ht="21" x14ac:dyDescent="0.35">
      <c r="A65" s="48" t="s">
        <v>1344</v>
      </c>
      <c r="B65" s="48" t="s">
        <v>1096</v>
      </c>
      <c r="G65" s="68" t="s">
        <v>9</v>
      </c>
      <c r="H65" s="69">
        <f>+H59</f>
        <v>32229.80000000001</v>
      </c>
      <c r="I65" s="10"/>
      <c r="J65" s="67"/>
    </row>
    <row r="66" spans="1:10" ht="26.25" x14ac:dyDescent="0.4">
      <c r="A66" s="70">
        <f>+A59</f>
        <v>29</v>
      </c>
      <c r="B66" s="70">
        <f>+B59</f>
        <v>108</v>
      </c>
      <c r="C66" s="71" t="s">
        <v>1103</v>
      </c>
      <c r="D66" s="66"/>
      <c r="E66" s="66"/>
      <c r="F66" s="66"/>
      <c r="G66" s="66"/>
      <c r="H66" s="66"/>
      <c r="I66" s="67"/>
      <c r="J66" s="67"/>
    </row>
    <row r="67" spans="1:10" ht="15.75" thickBot="1" x14ac:dyDescent="0.3"/>
    <row r="68" spans="1:10" x14ac:dyDescent="0.25">
      <c r="E68" s="48" t="s">
        <v>1344</v>
      </c>
      <c r="F68" s="48" t="s">
        <v>1096</v>
      </c>
      <c r="I68" s="104" t="s">
        <v>1176</v>
      </c>
      <c r="J68" s="82"/>
    </row>
    <row r="69" spans="1:10" ht="27" thickBot="1" x14ac:dyDescent="0.45">
      <c r="E69" s="70">
        <f>+E24+A66</f>
        <v>34</v>
      </c>
      <c r="F69" s="70">
        <f>+F24+B66</f>
        <v>125</v>
      </c>
      <c r="G69" s="68" t="s">
        <v>1106</v>
      </c>
      <c r="H69" s="101">
        <f>+H24+H65</f>
        <v>56785.80000000001</v>
      </c>
      <c r="I69" s="105">
        <v>70000</v>
      </c>
      <c r="J69" s="114"/>
    </row>
  </sheetData>
  <mergeCells count="4">
    <mergeCell ref="A2:I2"/>
    <mergeCell ref="A26:J26"/>
    <mergeCell ref="A27:H27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C106" sqref="C106"/>
    </sheetView>
  </sheetViews>
  <sheetFormatPr baseColWidth="10" defaultRowHeight="15" x14ac:dyDescent="0.25"/>
  <cols>
    <col min="1" max="1" width="12.85546875" customWidth="1"/>
    <col min="2" max="2" width="14.140625" customWidth="1"/>
    <col min="3" max="3" width="47" customWidth="1"/>
    <col min="4" max="4" width="38.140625" customWidth="1"/>
    <col min="5" max="5" width="15.7109375" customWidth="1"/>
    <col min="7" max="7" width="16.28515625" customWidth="1"/>
    <col min="8" max="8" width="18.85546875" bestFit="1" customWidth="1"/>
    <col min="9" max="9" width="23.28515625" customWidth="1"/>
    <col min="10" max="10" width="20.28515625" customWidth="1"/>
  </cols>
  <sheetData>
    <row r="1" spans="1:10" ht="27.75" x14ac:dyDescent="0.4">
      <c r="A1" s="275" t="s">
        <v>1094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" x14ac:dyDescent="0.35">
      <c r="A2" s="274" t="s">
        <v>17</v>
      </c>
      <c r="B2" s="274"/>
      <c r="C2" s="274"/>
      <c r="D2" s="274"/>
      <c r="E2" s="274"/>
      <c r="F2" s="274"/>
      <c r="G2" s="274"/>
      <c r="H2" s="274"/>
      <c r="I2" s="274"/>
      <c r="J2" s="91"/>
    </row>
    <row r="3" spans="1:10" ht="31.5" x14ac:dyDescent="0.25">
      <c r="A3" s="86" t="s">
        <v>1</v>
      </c>
      <c r="B3" s="86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91"/>
    </row>
    <row r="4" spans="1:10" x14ac:dyDescent="0.25">
      <c r="A4" s="15">
        <v>197</v>
      </c>
      <c r="B4" s="15">
        <v>1</v>
      </c>
      <c r="C4" s="16" t="s">
        <v>142</v>
      </c>
      <c r="D4" s="16" t="s">
        <v>143</v>
      </c>
      <c r="E4" s="16" t="s">
        <v>144</v>
      </c>
      <c r="F4" s="16">
        <v>1988</v>
      </c>
      <c r="G4" s="16" t="s">
        <v>44</v>
      </c>
      <c r="H4" s="21">
        <v>1804.39</v>
      </c>
      <c r="I4" s="21">
        <f>+H4*B4</f>
        <v>1804.39</v>
      </c>
      <c r="J4" s="52"/>
    </row>
    <row r="5" spans="1:10" x14ac:dyDescent="0.25">
      <c r="A5" s="15">
        <v>198</v>
      </c>
      <c r="B5" s="15">
        <v>1</v>
      </c>
      <c r="C5" s="16" t="s">
        <v>145</v>
      </c>
      <c r="D5" s="16" t="s">
        <v>146</v>
      </c>
      <c r="E5" s="16" t="s">
        <v>147</v>
      </c>
      <c r="F5" s="16">
        <v>2001</v>
      </c>
      <c r="G5" s="16" t="s">
        <v>44</v>
      </c>
      <c r="H5" s="21">
        <v>2664.4507042253517</v>
      </c>
      <c r="I5" s="21">
        <f t="shared" ref="I5:I67" si="0">+H5*B5</f>
        <v>2664.4507042253517</v>
      </c>
      <c r="J5" s="52"/>
    </row>
    <row r="6" spans="1:10" x14ac:dyDescent="0.25">
      <c r="A6" s="15">
        <v>201</v>
      </c>
      <c r="B6" s="15">
        <v>1</v>
      </c>
      <c r="C6" s="16" t="s">
        <v>148</v>
      </c>
      <c r="D6" s="16" t="s">
        <v>149</v>
      </c>
      <c r="E6" s="16" t="s">
        <v>71</v>
      </c>
      <c r="F6" s="16">
        <v>1986</v>
      </c>
      <c r="G6" s="16" t="s">
        <v>44</v>
      </c>
      <c r="H6" s="21">
        <v>1350</v>
      </c>
      <c r="I6" s="21">
        <f t="shared" si="0"/>
        <v>1350</v>
      </c>
      <c r="J6" s="52"/>
    </row>
    <row r="7" spans="1:10" x14ac:dyDescent="0.25">
      <c r="A7" s="15">
        <v>205</v>
      </c>
      <c r="B7" s="15">
        <v>3</v>
      </c>
      <c r="C7" s="16" t="s">
        <v>150</v>
      </c>
      <c r="D7" s="16" t="s">
        <v>151</v>
      </c>
      <c r="E7" s="16" t="s">
        <v>152</v>
      </c>
      <c r="F7" s="16">
        <v>2002</v>
      </c>
      <c r="G7" s="16" t="s">
        <v>44</v>
      </c>
      <c r="H7" s="21">
        <v>395</v>
      </c>
      <c r="I7" s="21">
        <f t="shared" si="0"/>
        <v>1185</v>
      </c>
      <c r="J7" s="52"/>
    </row>
    <row r="8" spans="1:10" x14ac:dyDescent="0.25">
      <c r="A8" s="15">
        <v>207</v>
      </c>
      <c r="B8" s="15">
        <v>3</v>
      </c>
      <c r="C8" s="16" t="s">
        <v>153</v>
      </c>
      <c r="D8" s="16" t="s">
        <v>154</v>
      </c>
      <c r="E8" s="16" t="s">
        <v>155</v>
      </c>
      <c r="F8" s="16">
        <v>2008</v>
      </c>
      <c r="G8" s="16" t="s">
        <v>44</v>
      </c>
      <c r="H8" s="21">
        <v>1294.55</v>
      </c>
      <c r="I8" s="21">
        <f t="shared" si="0"/>
        <v>3883.6499999999996</v>
      </c>
      <c r="J8" s="52"/>
    </row>
    <row r="9" spans="1:10" x14ac:dyDescent="0.25">
      <c r="A9" s="15">
        <v>208</v>
      </c>
      <c r="B9" s="15">
        <v>3</v>
      </c>
      <c r="C9" s="16" t="s">
        <v>156</v>
      </c>
      <c r="D9" s="16" t="s">
        <v>157</v>
      </c>
      <c r="E9" s="16" t="s">
        <v>158</v>
      </c>
      <c r="F9" s="16">
        <v>0</v>
      </c>
      <c r="G9" s="16" t="s">
        <v>44</v>
      </c>
      <c r="H9" s="21">
        <v>3063.2502999999997</v>
      </c>
      <c r="I9" s="21">
        <f t="shared" si="0"/>
        <v>9189.7508999999991</v>
      </c>
      <c r="J9" s="52"/>
    </row>
    <row r="10" spans="1:10" x14ac:dyDescent="0.25">
      <c r="A10" s="15">
        <v>211</v>
      </c>
      <c r="B10" s="15">
        <v>3</v>
      </c>
      <c r="C10" s="16" t="s">
        <v>159</v>
      </c>
      <c r="D10" s="16" t="s">
        <v>160</v>
      </c>
      <c r="E10" s="16">
        <v>0</v>
      </c>
      <c r="F10" s="16">
        <v>0</v>
      </c>
      <c r="G10" s="16" t="s">
        <v>44</v>
      </c>
      <c r="H10" s="21">
        <v>745.65436619718309</v>
      </c>
      <c r="I10" s="21">
        <f t="shared" si="0"/>
        <v>2236.9630985915492</v>
      </c>
      <c r="J10" s="52"/>
    </row>
    <row r="11" spans="1:10" x14ac:dyDescent="0.25">
      <c r="A11" s="15">
        <v>214</v>
      </c>
      <c r="B11" s="15">
        <v>3</v>
      </c>
      <c r="C11" s="16" t="s">
        <v>161</v>
      </c>
      <c r="D11" s="16" t="s">
        <v>162</v>
      </c>
      <c r="E11" s="16" t="s">
        <v>163</v>
      </c>
      <c r="F11" s="16">
        <v>2006</v>
      </c>
      <c r="G11" s="16" t="s">
        <v>44</v>
      </c>
      <c r="H11" s="21">
        <v>935.4</v>
      </c>
      <c r="I11" s="21">
        <f t="shared" si="0"/>
        <v>2806.2</v>
      </c>
      <c r="J11" s="52"/>
    </row>
    <row r="12" spans="1:10" x14ac:dyDescent="0.25">
      <c r="A12" s="15">
        <v>215</v>
      </c>
      <c r="B12" s="15">
        <v>3</v>
      </c>
      <c r="C12" s="16" t="s">
        <v>164</v>
      </c>
      <c r="D12" s="16" t="s">
        <v>165</v>
      </c>
      <c r="E12" s="16" t="s">
        <v>166</v>
      </c>
      <c r="F12" s="16">
        <v>2015</v>
      </c>
      <c r="G12" s="16" t="s">
        <v>44</v>
      </c>
      <c r="H12" s="21">
        <v>985.6</v>
      </c>
      <c r="I12" s="21">
        <f t="shared" si="0"/>
        <v>2956.8</v>
      </c>
      <c r="J12" s="52"/>
    </row>
    <row r="13" spans="1:10" x14ac:dyDescent="0.25">
      <c r="A13" s="15">
        <v>218</v>
      </c>
      <c r="B13" s="15">
        <v>3</v>
      </c>
      <c r="C13" s="16" t="s">
        <v>167</v>
      </c>
      <c r="D13" s="16" t="s">
        <v>168</v>
      </c>
      <c r="E13" s="16" t="s">
        <v>169</v>
      </c>
      <c r="F13" s="16">
        <v>2000</v>
      </c>
      <c r="G13" s="16" t="s">
        <v>44</v>
      </c>
      <c r="H13" s="21">
        <v>654.4330985915492</v>
      </c>
      <c r="I13" s="21">
        <f t="shared" si="0"/>
        <v>1963.2992957746476</v>
      </c>
      <c r="J13" s="52"/>
    </row>
    <row r="14" spans="1:10" x14ac:dyDescent="0.25">
      <c r="A14" s="15">
        <v>220</v>
      </c>
      <c r="B14" s="15">
        <v>1</v>
      </c>
      <c r="C14" s="16" t="s">
        <v>170</v>
      </c>
      <c r="D14" s="16" t="s">
        <v>171</v>
      </c>
      <c r="E14" s="16" t="s">
        <v>172</v>
      </c>
      <c r="F14" s="16">
        <v>2012</v>
      </c>
      <c r="G14" s="16" t="s">
        <v>37</v>
      </c>
      <c r="H14" s="21">
        <v>10312.3125</v>
      </c>
      <c r="I14" s="21">
        <f t="shared" si="0"/>
        <v>10312.3125</v>
      </c>
      <c r="J14" s="52"/>
    </row>
    <row r="15" spans="1:10" x14ac:dyDescent="0.25">
      <c r="A15" s="15">
        <v>221</v>
      </c>
      <c r="B15" s="15">
        <v>1</v>
      </c>
      <c r="C15" s="16" t="s">
        <v>173</v>
      </c>
      <c r="D15" s="16" t="s">
        <v>174</v>
      </c>
      <c r="E15" s="16" t="s">
        <v>175</v>
      </c>
      <c r="F15" s="16">
        <v>2007</v>
      </c>
      <c r="G15" s="16" t="s">
        <v>37</v>
      </c>
      <c r="H15" s="21">
        <v>2291.1</v>
      </c>
      <c r="I15" s="21">
        <f t="shared" si="0"/>
        <v>2291.1</v>
      </c>
      <c r="J15" s="52"/>
    </row>
    <row r="16" spans="1:10" x14ac:dyDescent="0.25">
      <c r="A16" s="15">
        <v>222</v>
      </c>
      <c r="B16" s="15">
        <v>1</v>
      </c>
      <c r="C16" s="16" t="s">
        <v>176</v>
      </c>
      <c r="D16" s="16" t="s">
        <v>177</v>
      </c>
      <c r="E16" s="16" t="s">
        <v>178</v>
      </c>
      <c r="F16" s="16">
        <v>2015</v>
      </c>
      <c r="G16" s="16" t="s">
        <v>37</v>
      </c>
      <c r="H16" s="21">
        <v>3144</v>
      </c>
      <c r="I16" s="21">
        <f t="shared" si="0"/>
        <v>3144</v>
      </c>
      <c r="J16" s="52"/>
    </row>
    <row r="17" spans="1:10" x14ac:dyDescent="0.25">
      <c r="A17" s="15">
        <v>224</v>
      </c>
      <c r="B17" s="15">
        <v>1</v>
      </c>
      <c r="C17" s="16" t="s">
        <v>179</v>
      </c>
      <c r="D17" s="16" t="s">
        <v>180</v>
      </c>
      <c r="E17" s="16" t="s">
        <v>181</v>
      </c>
      <c r="F17" s="16">
        <v>1999</v>
      </c>
      <c r="G17" s="16" t="s">
        <v>37</v>
      </c>
      <c r="H17" s="21">
        <v>1947.4</v>
      </c>
      <c r="I17" s="21">
        <f t="shared" si="0"/>
        <v>1947.4</v>
      </c>
      <c r="J17" s="52"/>
    </row>
    <row r="18" spans="1:10" x14ac:dyDescent="0.25">
      <c r="A18" s="15">
        <v>225</v>
      </c>
      <c r="B18" s="15">
        <v>1</v>
      </c>
      <c r="C18" s="16" t="s">
        <v>182</v>
      </c>
      <c r="D18" s="16" t="s">
        <v>183</v>
      </c>
      <c r="E18" s="16" t="s">
        <v>184</v>
      </c>
      <c r="F18" s="16">
        <v>2015</v>
      </c>
      <c r="G18" s="16" t="s">
        <v>37</v>
      </c>
      <c r="H18" s="21">
        <v>2520.1999999999998</v>
      </c>
      <c r="I18" s="21">
        <f t="shared" si="0"/>
        <v>2520.1999999999998</v>
      </c>
      <c r="J18" s="52"/>
    </row>
    <row r="19" spans="1:10" x14ac:dyDescent="0.25">
      <c r="A19" s="15">
        <v>226</v>
      </c>
      <c r="B19" s="15">
        <v>3</v>
      </c>
      <c r="C19" s="16" t="s">
        <v>185</v>
      </c>
      <c r="D19" s="16" t="s">
        <v>186</v>
      </c>
      <c r="E19" s="16" t="s">
        <v>187</v>
      </c>
      <c r="F19" s="16">
        <v>2011</v>
      </c>
      <c r="G19" s="16" t="s">
        <v>37</v>
      </c>
      <c r="H19" s="21">
        <v>859.1</v>
      </c>
      <c r="I19" s="21">
        <f t="shared" si="0"/>
        <v>2577.3000000000002</v>
      </c>
      <c r="J19" s="52"/>
    </row>
    <row r="20" spans="1:10" x14ac:dyDescent="0.25">
      <c r="A20" s="15">
        <v>227</v>
      </c>
      <c r="B20" s="15">
        <v>1</v>
      </c>
      <c r="C20" s="16" t="s">
        <v>182</v>
      </c>
      <c r="D20" s="16" t="s">
        <v>188</v>
      </c>
      <c r="E20" s="16" t="s">
        <v>184</v>
      </c>
      <c r="F20" s="16">
        <v>2014</v>
      </c>
      <c r="G20" s="16" t="s">
        <v>37</v>
      </c>
      <c r="H20" s="21">
        <v>1185</v>
      </c>
      <c r="I20" s="21">
        <f t="shared" si="0"/>
        <v>1185</v>
      </c>
      <c r="J20" s="52"/>
    </row>
    <row r="21" spans="1:10" x14ac:dyDescent="0.25">
      <c r="A21" s="15">
        <v>229</v>
      </c>
      <c r="B21" s="15">
        <v>3</v>
      </c>
      <c r="C21" s="16" t="s">
        <v>189</v>
      </c>
      <c r="D21" s="16" t="s">
        <v>190</v>
      </c>
      <c r="E21" s="16" t="s">
        <v>191</v>
      </c>
      <c r="F21" s="16">
        <v>0</v>
      </c>
      <c r="G21" s="16" t="s">
        <v>37</v>
      </c>
      <c r="H21" s="21">
        <v>247.6</v>
      </c>
      <c r="I21" s="21">
        <f t="shared" si="0"/>
        <v>742.8</v>
      </c>
      <c r="J21" s="52"/>
    </row>
    <row r="22" spans="1:10" x14ac:dyDescent="0.25">
      <c r="A22" s="15">
        <v>230</v>
      </c>
      <c r="B22" s="15">
        <v>3</v>
      </c>
      <c r="C22" s="16" t="s">
        <v>192</v>
      </c>
      <c r="D22" s="16" t="s">
        <v>193</v>
      </c>
      <c r="E22" s="16" t="s">
        <v>194</v>
      </c>
      <c r="F22" s="16">
        <v>2010</v>
      </c>
      <c r="G22" s="16" t="s">
        <v>37</v>
      </c>
      <c r="H22" s="21">
        <v>259</v>
      </c>
      <c r="I22" s="21">
        <f t="shared" si="0"/>
        <v>777</v>
      </c>
      <c r="J22" s="52"/>
    </row>
    <row r="23" spans="1:10" x14ac:dyDescent="0.25">
      <c r="A23" s="15">
        <v>231</v>
      </c>
      <c r="B23" s="15">
        <v>1</v>
      </c>
      <c r="C23" s="16" t="s">
        <v>195</v>
      </c>
      <c r="D23" s="16" t="s">
        <v>196</v>
      </c>
      <c r="E23" s="16" t="s">
        <v>62</v>
      </c>
      <c r="F23" s="16">
        <v>2008</v>
      </c>
      <c r="G23" s="16" t="s">
        <v>37</v>
      </c>
      <c r="H23" s="21">
        <v>3207.6</v>
      </c>
      <c r="I23" s="21">
        <f t="shared" si="0"/>
        <v>3207.6</v>
      </c>
      <c r="J23" s="52"/>
    </row>
    <row r="24" spans="1:10" x14ac:dyDescent="0.25">
      <c r="A24" s="15">
        <v>232</v>
      </c>
      <c r="B24" s="15">
        <v>1</v>
      </c>
      <c r="C24" s="16" t="s">
        <v>197</v>
      </c>
      <c r="D24" s="16" t="s">
        <v>198</v>
      </c>
      <c r="E24" s="16" t="s">
        <v>199</v>
      </c>
      <c r="F24" s="16">
        <v>0</v>
      </c>
      <c r="G24" s="16" t="s">
        <v>37</v>
      </c>
      <c r="H24" s="21">
        <v>1649</v>
      </c>
      <c r="I24" s="21">
        <f t="shared" si="0"/>
        <v>1649</v>
      </c>
      <c r="J24" s="52"/>
    </row>
    <row r="25" spans="1:10" x14ac:dyDescent="0.25">
      <c r="A25" s="15">
        <v>233</v>
      </c>
      <c r="B25" s="15">
        <v>1</v>
      </c>
      <c r="C25" s="16" t="s">
        <v>200</v>
      </c>
      <c r="D25" s="16" t="s">
        <v>201</v>
      </c>
      <c r="E25" s="16" t="s">
        <v>202</v>
      </c>
      <c r="F25" s="16">
        <v>2011</v>
      </c>
      <c r="G25" s="16" t="s">
        <v>37</v>
      </c>
      <c r="H25" s="21">
        <v>1718.2</v>
      </c>
      <c r="I25" s="21">
        <f t="shared" si="0"/>
        <v>1718.2</v>
      </c>
      <c r="J25" s="52"/>
    </row>
    <row r="26" spans="1:10" x14ac:dyDescent="0.25">
      <c r="A26" s="15">
        <v>234</v>
      </c>
      <c r="B26" s="15">
        <v>1</v>
      </c>
      <c r="C26" s="16" t="s">
        <v>203</v>
      </c>
      <c r="D26" s="16" t="s">
        <v>204</v>
      </c>
      <c r="E26" s="16" t="s">
        <v>62</v>
      </c>
      <c r="F26" s="16">
        <v>2009</v>
      </c>
      <c r="G26" s="16" t="s">
        <v>37</v>
      </c>
      <c r="H26" s="21">
        <v>1946.4796000000001</v>
      </c>
      <c r="I26" s="21">
        <f t="shared" si="0"/>
        <v>1946.4796000000001</v>
      </c>
      <c r="J26" s="52"/>
    </row>
    <row r="27" spans="1:10" x14ac:dyDescent="0.25">
      <c r="A27" s="15">
        <v>235</v>
      </c>
      <c r="B27" s="15">
        <v>1</v>
      </c>
      <c r="C27" s="16" t="s">
        <v>205</v>
      </c>
      <c r="D27" s="16" t="s">
        <v>206</v>
      </c>
      <c r="E27" s="16" t="s">
        <v>207</v>
      </c>
      <c r="F27" s="16">
        <v>2011</v>
      </c>
      <c r="G27" s="16" t="s">
        <v>37</v>
      </c>
      <c r="H27" s="21">
        <v>2857</v>
      </c>
      <c r="I27" s="21">
        <f t="shared" si="0"/>
        <v>2857</v>
      </c>
      <c r="J27" s="52"/>
    </row>
    <row r="28" spans="1:10" x14ac:dyDescent="0.25">
      <c r="A28" s="15">
        <v>237</v>
      </c>
      <c r="B28" s="15">
        <v>1</v>
      </c>
      <c r="C28" s="16" t="s">
        <v>208</v>
      </c>
      <c r="D28" s="16" t="s">
        <v>209</v>
      </c>
      <c r="E28" s="16" t="s">
        <v>144</v>
      </c>
      <c r="F28" s="16">
        <v>2005</v>
      </c>
      <c r="G28" s="16" t="s">
        <v>37</v>
      </c>
      <c r="H28" s="21">
        <v>2194.2535211267605</v>
      </c>
      <c r="I28" s="21">
        <f t="shared" si="0"/>
        <v>2194.2535211267605</v>
      </c>
      <c r="J28" s="52"/>
    </row>
    <row r="29" spans="1:10" x14ac:dyDescent="0.25">
      <c r="A29" s="15">
        <v>238</v>
      </c>
      <c r="B29" s="15">
        <v>1</v>
      </c>
      <c r="C29" s="16" t="s">
        <v>210</v>
      </c>
      <c r="D29" s="16" t="s">
        <v>211</v>
      </c>
      <c r="E29" s="16" t="s">
        <v>212</v>
      </c>
      <c r="F29" s="16">
        <v>2010</v>
      </c>
      <c r="G29" s="16" t="s">
        <v>37</v>
      </c>
      <c r="H29" s="21">
        <v>1374.6</v>
      </c>
      <c r="I29" s="21">
        <f t="shared" si="0"/>
        <v>1374.6</v>
      </c>
      <c r="J29" s="52"/>
    </row>
    <row r="30" spans="1:10" x14ac:dyDescent="0.25">
      <c r="A30" s="15">
        <v>239</v>
      </c>
      <c r="B30" s="15">
        <v>1</v>
      </c>
      <c r="C30" s="16" t="s">
        <v>213</v>
      </c>
      <c r="D30" s="16" t="s">
        <v>214</v>
      </c>
      <c r="E30" s="16" t="s">
        <v>184</v>
      </c>
      <c r="F30" s="16">
        <v>1998</v>
      </c>
      <c r="G30" s="16" t="s">
        <v>37</v>
      </c>
      <c r="H30" s="21">
        <v>1880</v>
      </c>
      <c r="I30" s="21">
        <f t="shared" si="0"/>
        <v>1880</v>
      </c>
      <c r="J30" s="52"/>
    </row>
    <row r="31" spans="1:10" x14ac:dyDescent="0.25">
      <c r="A31" s="15">
        <v>240</v>
      </c>
      <c r="B31" s="15">
        <v>3</v>
      </c>
      <c r="C31" s="16" t="s">
        <v>215</v>
      </c>
      <c r="D31" s="16" t="s">
        <v>216</v>
      </c>
      <c r="E31" s="16" t="s">
        <v>152</v>
      </c>
      <c r="F31" s="16">
        <v>2000</v>
      </c>
      <c r="G31" s="16" t="s">
        <v>37</v>
      </c>
      <c r="H31" s="21">
        <v>215</v>
      </c>
      <c r="I31" s="21">
        <f t="shared" si="0"/>
        <v>645</v>
      </c>
      <c r="J31" s="52"/>
    </row>
    <row r="32" spans="1:10" x14ac:dyDescent="0.25">
      <c r="A32" s="15">
        <v>241</v>
      </c>
      <c r="B32" s="15">
        <v>3</v>
      </c>
      <c r="C32" s="16" t="s">
        <v>217</v>
      </c>
      <c r="D32" s="16" t="s">
        <v>218</v>
      </c>
      <c r="E32" s="16" t="s">
        <v>219</v>
      </c>
      <c r="F32" s="16">
        <v>1984</v>
      </c>
      <c r="G32" s="16" t="s">
        <v>37</v>
      </c>
      <c r="H32" s="21">
        <v>399.8</v>
      </c>
      <c r="I32" s="21">
        <f t="shared" si="0"/>
        <v>1199.4000000000001</v>
      </c>
      <c r="J32" s="52"/>
    </row>
    <row r="33" spans="1:10" x14ac:dyDescent="0.25">
      <c r="A33" s="15">
        <v>242</v>
      </c>
      <c r="B33" s="15">
        <v>3</v>
      </c>
      <c r="C33" s="16" t="s">
        <v>220</v>
      </c>
      <c r="D33" s="16" t="s">
        <v>221</v>
      </c>
      <c r="E33" s="16" t="s">
        <v>222</v>
      </c>
      <c r="F33" s="16">
        <v>2005</v>
      </c>
      <c r="G33" s="16" t="s">
        <v>37</v>
      </c>
      <c r="H33" s="21">
        <v>522.6</v>
      </c>
      <c r="I33" s="21">
        <f t="shared" si="0"/>
        <v>1567.8000000000002</v>
      </c>
      <c r="J33" s="52"/>
    </row>
    <row r="34" spans="1:10" x14ac:dyDescent="0.25">
      <c r="A34" s="15">
        <v>244</v>
      </c>
      <c r="B34" s="15">
        <v>3</v>
      </c>
      <c r="C34" s="16" t="s">
        <v>223</v>
      </c>
      <c r="D34" s="16" t="s">
        <v>224</v>
      </c>
      <c r="E34" s="16" t="s">
        <v>62</v>
      </c>
      <c r="F34" s="16">
        <v>0</v>
      </c>
      <c r="G34" s="16" t="s">
        <v>37</v>
      </c>
      <c r="H34" s="21">
        <v>191.6</v>
      </c>
      <c r="I34" s="21">
        <f t="shared" si="0"/>
        <v>574.79999999999995</v>
      </c>
      <c r="J34" s="52"/>
    </row>
    <row r="35" spans="1:10" x14ac:dyDescent="0.25">
      <c r="A35" s="15">
        <v>245</v>
      </c>
      <c r="B35" s="15">
        <v>3</v>
      </c>
      <c r="C35" s="16" t="s">
        <v>223</v>
      </c>
      <c r="D35" s="16" t="s">
        <v>225</v>
      </c>
      <c r="E35" s="16" t="s">
        <v>226</v>
      </c>
      <c r="F35" s="16">
        <v>2013</v>
      </c>
      <c r="G35" s="16" t="s">
        <v>37</v>
      </c>
      <c r="H35" s="21">
        <v>709.74999999999989</v>
      </c>
      <c r="I35" s="21">
        <f t="shared" si="0"/>
        <v>2129.2499999999995</v>
      </c>
      <c r="J35" s="52"/>
    </row>
    <row r="36" spans="1:10" x14ac:dyDescent="0.25">
      <c r="A36" s="15">
        <v>248</v>
      </c>
      <c r="B36" s="15">
        <v>3</v>
      </c>
      <c r="C36" s="16" t="s">
        <v>227</v>
      </c>
      <c r="D36" s="16" t="s">
        <v>228</v>
      </c>
      <c r="E36" s="16" t="s">
        <v>229</v>
      </c>
      <c r="F36" s="16">
        <v>2008</v>
      </c>
      <c r="G36" s="16" t="s">
        <v>37</v>
      </c>
      <c r="H36" s="21">
        <v>927.2</v>
      </c>
      <c r="I36" s="21">
        <f t="shared" si="0"/>
        <v>2781.6000000000004</v>
      </c>
      <c r="J36" s="52"/>
    </row>
    <row r="37" spans="1:10" x14ac:dyDescent="0.25">
      <c r="A37" s="15">
        <v>249</v>
      </c>
      <c r="B37" s="15">
        <v>1</v>
      </c>
      <c r="C37" s="16" t="s">
        <v>230</v>
      </c>
      <c r="D37" s="16" t="s">
        <v>231</v>
      </c>
      <c r="E37" s="16" t="s">
        <v>232</v>
      </c>
      <c r="F37" s="16">
        <v>1993</v>
      </c>
      <c r="G37" s="16" t="s">
        <v>37</v>
      </c>
      <c r="H37" s="21">
        <v>1537</v>
      </c>
      <c r="I37" s="21">
        <f t="shared" si="0"/>
        <v>1537</v>
      </c>
      <c r="J37" s="52"/>
    </row>
    <row r="38" spans="1:10" x14ac:dyDescent="0.25">
      <c r="A38" s="15">
        <v>251</v>
      </c>
      <c r="B38" s="15">
        <v>1</v>
      </c>
      <c r="C38" s="16" t="s">
        <v>233</v>
      </c>
      <c r="D38" s="16" t="s">
        <v>234</v>
      </c>
      <c r="E38" s="16" t="s">
        <v>71</v>
      </c>
      <c r="F38" s="16">
        <v>1995</v>
      </c>
      <c r="G38" s="16" t="s">
        <v>37</v>
      </c>
      <c r="H38" s="21">
        <v>1041.5</v>
      </c>
      <c r="I38" s="21">
        <f t="shared" si="0"/>
        <v>1041.5</v>
      </c>
      <c r="J38" s="52"/>
    </row>
    <row r="39" spans="1:10" x14ac:dyDescent="0.25">
      <c r="A39" s="15">
        <v>252</v>
      </c>
      <c r="B39" s="15">
        <v>1</v>
      </c>
      <c r="C39" s="16" t="s">
        <v>235</v>
      </c>
      <c r="D39" s="16" t="s">
        <v>236</v>
      </c>
      <c r="E39" s="16" t="s">
        <v>237</v>
      </c>
      <c r="F39" s="16">
        <v>2000</v>
      </c>
      <c r="G39" s="16" t="s">
        <v>37</v>
      </c>
      <c r="H39" s="21">
        <v>1461.1437746478873</v>
      </c>
      <c r="I39" s="21">
        <f t="shared" si="0"/>
        <v>1461.1437746478873</v>
      </c>
      <c r="J39" s="52"/>
    </row>
    <row r="40" spans="1:10" x14ac:dyDescent="0.25">
      <c r="A40" s="15">
        <v>254</v>
      </c>
      <c r="B40" s="15">
        <v>1</v>
      </c>
      <c r="C40" s="16" t="s">
        <v>238</v>
      </c>
      <c r="D40" s="16" t="s">
        <v>239</v>
      </c>
      <c r="E40" s="16" t="s">
        <v>240</v>
      </c>
      <c r="F40" s="16">
        <v>2014</v>
      </c>
      <c r="G40" s="16" t="s">
        <v>37</v>
      </c>
      <c r="H40" s="21">
        <v>8584.3642</v>
      </c>
      <c r="I40" s="21">
        <f t="shared" si="0"/>
        <v>8584.3642</v>
      </c>
      <c r="J40" s="52"/>
    </row>
    <row r="41" spans="1:10" x14ac:dyDescent="0.25">
      <c r="A41" s="15">
        <v>256</v>
      </c>
      <c r="B41" s="15">
        <v>1</v>
      </c>
      <c r="C41" s="16" t="s">
        <v>241</v>
      </c>
      <c r="D41" s="16" t="s">
        <v>242</v>
      </c>
      <c r="E41" s="16" t="s">
        <v>207</v>
      </c>
      <c r="F41" s="16">
        <v>2011</v>
      </c>
      <c r="G41" s="16" t="s">
        <v>37</v>
      </c>
      <c r="H41" s="21">
        <v>2887.4474999999998</v>
      </c>
      <c r="I41" s="21">
        <f t="shared" si="0"/>
        <v>2887.4474999999998</v>
      </c>
      <c r="J41" s="52"/>
    </row>
    <row r="42" spans="1:10" x14ac:dyDescent="0.25">
      <c r="A42" s="15">
        <v>259</v>
      </c>
      <c r="B42" s="15">
        <v>1</v>
      </c>
      <c r="C42" s="16" t="s">
        <v>243</v>
      </c>
      <c r="D42" s="16" t="s">
        <v>244</v>
      </c>
      <c r="E42" s="16" t="s">
        <v>245</v>
      </c>
      <c r="F42" s="16">
        <v>2011</v>
      </c>
      <c r="G42" s="16" t="s">
        <v>37</v>
      </c>
      <c r="H42" s="21">
        <v>1016.6</v>
      </c>
      <c r="I42" s="21">
        <f t="shared" si="0"/>
        <v>1016.6</v>
      </c>
      <c r="J42" s="52"/>
    </row>
    <row r="43" spans="1:10" x14ac:dyDescent="0.25">
      <c r="A43" s="15">
        <v>260</v>
      </c>
      <c r="B43" s="15">
        <v>1</v>
      </c>
      <c r="C43" s="16" t="s">
        <v>246</v>
      </c>
      <c r="D43" s="16" t="s">
        <v>247</v>
      </c>
      <c r="E43" s="16" t="s">
        <v>248</v>
      </c>
      <c r="F43" s="16">
        <v>2006</v>
      </c>
      <c r="G43" s="16" t="s">
        <v>37</v>
      </c>
      <c r="H43" s="21">
        <v>1189</v>
      </c>
      <c r="I43" s="21">
        <f t="shared" si="0"/>
        <v>1189</v>
      </c>
      <c r="J43" s="52"/>
    </row>
    <row r="44" spans="1:10" x14ac:dyDescent="0.25">
      <c r="A44" s="15">
        <v>263</v>
      </c>
      <c r="B44" s="15">
        <v>3</v>
      </c>
      <c r="C44" s="16" t="s">
        <v>249</v>
      </c>
      <c r="D44" s="16" t="s">
        <v>250</v>
      </c>
      <c r="E44" s="16" t="s">
        <v>251</v>
      </c>
      <c r="F44" s="16">
        <v>2004</v>
      </c>
      <c r="G44" s="16" t="s">
        <v>44</v>
      </c>
      <c r="H44" s="21">
        <v>487</v>
      </c>
      <c r="I44" s="21">
        <f t="shared" si="0"/>
        <v>1461</v>
      </c>
      <c r="J44" s="52"/>
    </row>
    <row r="45" spans="1:10" x14ac:dyDescent="0.25">
      <c r="A45" s="15">
        <v>264</v>
      </c>
      <c r="B45" s="15">
        <v>3</v>
      </c>
      <c r="C45" s="16" t="s">
        <v>252</v>
      </c>
      <c r="D45" s="16" t="s">
        <v>253</v>
      </c>
      <c r="E45" s="16" t="s">
        <v>254</v>
      </c>
      <c r="F45" s="16">
        <v>2004</v>
      </c>
      <c r="G45" s="16" t="s">
        <v>44</v>
      </c>
      <c r="H45" s="21">
        <v>426.3</v>
      </c>
      <c r="I45" s="21">
        <f t="shared" si="0"/>
        <v>1278.9000000000001</v>
      </c>
      <c r="J45" s="52"/>
    </row>
    <row r="46" spans="1:10" x14ac:dyDescent="0.25">
      <c r="A46" s="15">
        <v>265</v>
      </c>
      <c r="B46" s="15">
        <v>1</v>
      </c>
      <c r="C46" s="16" t="s">
        <v>255</v>
      </c>
      <c r="D46" s="16" t="s">
        <v>256</v>
      </c>
      <c r="E46" s="16" t="s">
        <v>257</v>
      </c>
      <c r="F46" s="16">
        <v>2005</v>
      </c>
      <c r="G46" s="16" t="s">
        <v>44</v>
      </c>
      <c r="H46" s="21">
        <v>422.2</v>
      </c>
      <c r="I46" s="21">
        <f t="shared" si="0"/>
        <v>422.2</v>
      </c>
      <c r="J46" s="52"/>
    </row>
    <row r="47" spans="1:10" x14ac:dyDescent="0.25">
      <c r="A47" s="15">
        <v>266</v>
      </c>
      <c r="B47" s="15">
        <v>3</v>
      </c>
      <c r="C47" s="16" t="s">
        <v>258</v>
      </c>
      <c r="D47" s="16" t="s">
        <v>259</v>
      </c>
      <c r="E47" s="16" t="s">
        <v>260</v>
      </c>
      <c r="F47" s="16">
        <v>1997</v>
      </c>
      <c r="G47" s="16" t="s">
        <v>44</v>
      </c>
      <c r="H47" s="21">
        <v>410</v>
      </c>
      <c r="I47" s="21">
        <f t="shared" si="0"/>
        <v>1230</v>
      </c>
      <c r="J47" s="52"/>
    </row>
    <row r="48" spans="1:10" x14ac:dyDescent="0.25">
      <c r="A48" s="15">
        <v>267</v>
      </c>
      <c r="B48" s="15">
        <v>1</v>
      </c>
      <c r="C48" s="16" t="s">
        <v>261</v>
      </c>
      <c r="D48" s="16" t="s">
        <v>262</v>
      </c>
      <c r="E48" s="16" t="s">
        <v>263</v>
      </c>
      <c r="F48" s="16">
        <v>2015</v>
      </c>
      <c r="G48" s="16" t="s">
        <v>44</v>
      </c>
      <c r="H48" s="21">
        <v>419</v>
      </c>
      <c r="I48" s="21">
        <f t="shared" si="0"/>
        <v>419</v>
      </c>
      <c r="J48" s="52"/>
    </row>
    <row r="49" spans="1:10" x14ac:dyDescent="0.25">
      <c r="A49" s="15">
        <v>268</v>
      </c>
      <c r="B49" s="15">
        <v>1</v>
      </c>
      <c r="C49" s="16" t="s">
        <v>264</v>
      </c>
      <c r="D49" s="16" t="s">
        <v>265</v>
      </c>
      <c r="E49" s="16" t="s">
        <v>266</v>
      </c>
      <c r="F49" s="16">
        <v>2002</v>
      </c>
      <c r="G49" s="16" t="s">
        <v>37</v>
      </c>
      <c r="H49" s="21">
        <v>278</v>
      </c>
      <c r="I49" s="21">
        <f t="shared" si="0"/>
        <v>278</v>
      </c>
      <c r="J49" s="52"/>
    </row>
    <row r="50" spans="1:10" x14ac:dyDescent="0.25">
      <c r="A50" s="15">
        <v>269</v>
      </c>
      <c r="B50" s="15">
        <v>3</v>
      </c>
      <c r="C50" s="16" t="s">
        <v>267</v>
      </c>
      <c r="D50" s="16" t="s">
        <v>268</v>
      </c>
      <c r="E50" s="16" t="s">
        <v>269</v>
      </c>
      <c r="F50" s="16">
        <v>2004</v>
      </c>
      <c r="G50" s="16" t="s">
        <v>37</v>
      </c>
      <c r="H50" s="21">
        <v>700</v>
      </c>
      <c r="I50" s="21">
        <f t="shared" si="0"/>
        <v>2100</v>
      </c>
      <c r="J50" s="52"/>
    </row>
    <row r="51" spans="1:10" x14ac:dyDescent="0.25">
      <c r="A51" s="15">
        <v>270</v>
      </c>
      <c r="B51" s="15">
        <v>3</v>
      </c>
      <c r="C51" s="16" t="s">
        <v>270</v>
      </c>
      <c r="D51" s="16" t="s">
        <v>271</v>
      </c>
      <c r="E51" s="16" t="s">
        <v>272</v>
      </c>
      <c r="F51" s="16">
        <v>0</v>
      </c>
      <c r="G51" s="16" t="s">
        <v>44</v>
      </c>
      <c r="H51" s="21">
        <v>668</v>
      </c>
      <c r="I51" s="21">
        <f t="shared" si="0"/>
        <v>2004</v>
      </c>
      <c r="J51" s="52"/>
    </row>
    <row r="52" spans="1:10" x14ac:dyDescent="0.25">
      <c r="A52" s="15">
        <v>271</v>
      </c>
      <c r="B52" s="15">
        <v>1</v>
      </c>
      <c r="C52" s="16" t="s">
        <v>273</v>
      </c>
      <c r="D52" s="16" t="s">
        <v>274</v>
      </c>
      <c r="E52" s="16" t="s">
        <v>275</v>
      </c>
      <c r="F52" s="16">
        <v>0</v>
      </c>
      <c r="G52" s="16" t="s">
        <v>44</v>
      </c>
      <c r="H52" s="21">
        <v>2651</v>
      </c>
      <c r="I52" s="21">
        <f t="shared" si="0"/>
        <v>2651</v>
      </c>
      <c r="J52" s="52"/>
    </row>
    <row r="53" spans="1:10" x14ac:dyDescent="0.25">
      <c r="A53" s="15">
        <v>272</v>
      </c>
      <c r="B53" s="15">
        <v>1</v>
      </c>
      <c r="C53" s="16" t="s">
        <v>223</v>
      </c>
      <c r="D53" s="16" t="s">
        <v>276</v>
      </c>
      <c r="E53" s="16" t="s">
        <v>277</v>
      </c>
      <c r="F53" s="16">
        <v>2004</v>
      </c>
      <c r="G53" s="16" t="s">
        <v>44</v>
      </c>
      <c r="H53" s="21">
        <v>3051.9</v>
      </c>
      <c r="I53" s="21">
        <f t="shared" si="0"/>
        <v>3051.9</v>
      </c>
      <c r="J53" s="52"/>
    </row>
    <row r="54" spans="1:10" x14ac:dyDescent="0.25">
      <c r="A54" s="15">
        <v>273</v>
      </c>
      <c r="B54" s="15">
        <v>3</v>
      </c>
      <c r="C54" s="16" t="s">
        <v>278</v>
      </c>
      <c r="D54" s="16" t="s">
        <v>279</v>
      </c>
      <c r="E54" s="16" t="s">
        <v>280</v>
      </c>
      <c r="F54" s="16">
        <v>0</v>
      </c>
      <c r="G54" s="16" t="s">
        <v>44</v>
      </c>
      <c r="H54" s="21">
        <v>191.6</v>
      </c>
      <c r="I54" s="21">
        <f t="shared" si="0"/>
        <v>574.79999999999995</v>
      </c>
      <c r="J54" s="52"/>
    </row>
    <row r="55" spans="1:10" x14ac:dyDescent="0.25">
      <c r="A55" s="15">
        <v>275</v>
      </c>
      <c r="B55" s="15">
        <v>3</v>
      </c>
      <c r="C55" s="16" t="s">
        <v>281</v>
      </c>
      <c r="D55" s="16" t="s">
        <v>282</v>
      </c>
      <c r="E55" s="16" t="s">
        <v>283</v>
      </c>
      <c r="F55" s="16">
        <v>2007</v>
      </c>
      <c r="G55" s="16" t="s">
        <v>44</v>
      </c>
      <c r="H55" s="21">
        <v>658</v>
      </c>
      <c r="I55" s="21">
        <f t="shared" si="0"/>
        <v>1974</v>
      </c>
      <c r="J55" s="52"/>
    </row>
    <row r="56" spans="1:10" x14ac:dyDescent="0.25">
      <c r="A56" s="15">
        <v>280</v>
      </c>
      <c r="B56" s="15">
        <v>1</v>
      </c>
      <c r="C56" s="16" t="s">
        <v>284</v>
      </c>
      <c r="D56" s="16" t="s">
        <v>285</v>
      </c>
      <c r="E56" s="16" t="s">
        <v>155</v>
      </c>
      <c r="F56" s="16" t="s">
        <v>286</v>
      </c>
      <c r="G56" s="16">
        <v>0</v>
      </c>
      <c r="H56" s="21">
        <v>1294.55</v>
      </c>
      <c r="I56" s="21">
        <f t="shared" si="0"/>
        <v>1294.55</v>
      </c>
      <c r="J56" s="52"/>
    </row>
    <row r="57" spans="1:10" x14ac:dyDescent="0.25">
      <c r="A57" s="15">
        <v>281</v>
      </c>
      <c r="B57" s="15">
        <v>3</v>
      </c>
      <c r="C57" s="16" t="s">
        <v>287</v>
      </c>
      <c r="D57" s="16" t="s">
        <v>288</v>
      </c>
      <c r="E57" s="16" t="s">
        <v>144</v>
      </c>
      <c r="F57" s="16" t="s">
        <v>289</v>
      </c>
      <c r="G57" s="16">
        <v>0</v>
      </c>
      <c r="H57" s="21">
        <v>450.9</v>
      </c>
      <c r="I57" s="21">
        <f t="shared" si="0"/>
        <v>1352.6999999999998</v>
      </c>
      <c r="J57" s="52"/>
    </row>
    <row r="58" spans="1:10" x14ac:dyDescent="0.25">
      <c r="A58" s="15">
        <v>282</v>
      </c>
      <c r="B58" s="15">
        <v>1</v>
      </c>
      <c r="C58" s="16" t="s">
        <v>290</v>
      </c>
      <c r="D58" s="16" t="s">
        <v>291</v>
      </c>
      <c r="E58" s="16" t="s">
        <v>229</v>
      </c>
      <c r="F58" s="16">
        <v>2007</v>
      </c>
      <c r="G58" s="16">
        <v>0</v>
      </c>
      <c r="H58" s="21">
        <v>2040.8412000000001</v>
      </c>
      <c r="I58" s="21">
        <f t="shared" si="0"/>
        <v>2040.8412000000001</v>
      </c>
      <c r="J58" s="52"/>
    </row>
    <row r="59" spans="1:10" x14ac:dyDescent="0.25">
      <c r="A59" s="15">
        <v>285</v>
      </c>
      <c r="B59" s="15">
        <v>1</v>
      </c>
      <c r="C59" s="16" t="s">
        <v>292</v>
      </c>
      <c r="D59" s="16" t="s">
        <v>293</v>
      </c>
      <c r="E59" s="16" t="s">
        <v>62</v>
      </c>
      <c r="F59" s="16">
        <v>2007</v>
      </c>
      <c r="G59" s="16">
        <v>0</v>
      </c>
      <c r="H59" s="21">
        <v>1158.3</v>
      </c>
      <c r="I59" s="21">
        <f t="shared" si="0"/>
        <v>1158.3</v>
      </c>
      <c r="J59" s="52"/>
    </row>
    <row r="60" spans="1:10" x14ac:dyDescent="0.25">
      <c r="A60" s="15">
        <v>286</v>
      </c>
      <c r="B60" s="15">
        <v>1</v>
      </c>
      <c r="C60" s="16" t="s">
        <v>294</v>
      </c>
      <c r="D60" s="16" t="s">
        <v>295</v>
      </c>
      <c r="E60" s="16" t="s">
        <v>296</v>
      </c>
      <c r="F60" s="16" t="s">
        <v>297</v>
      </c>
      <c r="G60" s="16">
        <v>0</v>
      </c>
      <c r="H60" s="21">
        <v>1110.8</v>
      </c>
      <c r="I60" s="21">
        <f t="shared" si="0"/>
        <v>1110.8</v>
      </c>
      <c r="J60" s="52"/>
    </row>
    <row r="61" spans="1:10" x14ac:dyDescent="0.25">
      <c r="A61" s="15">
        <v>287</v>
      </c>
      <c r="B61" s="15">
        <v>1</v>
      </c>
      <c r="C61" s="16" t="s">
        <v>298</v>
      </c>
      <c r="D61" s="16" t="s">
        <v>299</v>
      </c>
      <c r="E61" s="16" t="s">
        <v>296</v>
      </c>
      <c r="F61" s="16">
        <v>2012</v>
      </c>
      <c r="G61" s="16">
        <v>0</v>
      </c>
      <c r="H61" s="21">
        <v>1170.4000000000001</v>
      </c>
      <c r="I61" s="21">
        <f t="shared" si="0"/>
        <v>1170.4000000000001</v>
      </c>
      <c r="J61" s="52"/>
    </row>
    <row r="62" spans="1:10" x14ac:dyDescent="0.25">
      <c r="A62" s="15">
        <v>288</v>
      </c>
      <c r="B62" s="15">
        <v>3</v>
      </c>
      <c r="C62" s="16" t="s">
        <v>300</v>
      </c>
      <c r="D62" s="16" t="s">
        <v>301</v>
      </c>
      <c r="E62" s="16" t="s">
        <v>302</v>
      </c>
      <c r="F62" s="16" t="s">
        <v>303</v>
      </c>
      <c r="G62" s="16">
        <v>0</v>
      </c>
      <c r="H62" s="21">
        <v>1593.1</v>
      </c>
      <c r="I62" s="21">
        <f t="shared" si="0"/>
        <v>4779.2999999999993</v>
      </c>
      <c r="J62" s="52"/>
    </row>
    <row r="63" spans="1:10" x14ac:dyDescent="0.25">
      <c r="A63" s="15">
        <v>290</v>
      </c>
      <c r="B63" s="15">
        <v>3</v>
      </c>
      <c r="C63" s="16" t="s">
        <v>304</v>
      </c>
      <c r="D63" s="16" t="s">
        <v>305</v>
      </c>
      <c r="E63" s="16" t="s">
        <v>229</v>
      </c>
      <c r="F63" s="16">
        <v>2008</v>
      </c>
      <c r="G63" s="16">
        <v>0</v>
      </c>
      <c r="H63" s="21">
        <v>803.9</v>
      </c>
      <c r="I63" s="21">
        <f t="shared" si="0"/>
        <v>2411.6999999999998</v>
      </c>
      <c r="J63" s="52"/>
    </row>
    <row r="64" spans="1:10" x14ac:dyDescent="0.25">
      <c r="A64" s="15">
        <v>291</v>
      </c>
      <c r="B64" s="15">
        <v>3</v>
      </c>
      <c r="C64" s="16" t="s">
        <v>306</v>
      </c>
      <c r="D64" s="16" t="s">
        <v>307</v>
      </c>
      <c r="E64" s="16" t="s">
        <v>308</v>
      </c>
      <c r="F64" s="16">
        <v>2013</v>
      </c>
      <c r="G64" s="16">
        <v>0</v>
      </c>
      <c r="H64" s="21">
        <v>905</v>
      </c>
      <c r="I64" s="21">
        <f t="shared" si="0"/>
        <v>2715</v>
      </c>
      <c r="J64" s="52"/>
    </row>
    <row r="65" spans="1:10" x14ac:dyDescent="0.25">
      <c r="A65" s="15">
        <v>292</v>
      </c>
      <c r="B65" s="15">
        <v>1</v>
      </c>
      <c r="C65" s="16" t="s">
        <v>309</v>
      </c>
      <c r="D65" s="16" t="s">
        <v>310</v>
      </c>
      <c r="E65" s="16">
        <v>0</v>
      </c>
      <c r="F65" s="16">
        <v>0</v>
      </c>
      <c r="G65" s="16">
        <v>0</v>
      </c>
      <c r="H65" s="21">
        <v>1070.3</v>
      </c>
      <c r="I65" s="21">
        <f t="shared" si="0"/>
        <v>1070.3</v>
      </c>
      <c r="J65" s="52"/>
    </row>
    <row r="66" spans="1:10" x14ac:dyDescent="0.25">
      <c r="A66" s="15">
        <v>293</v>
      </c>
      <c r="B66" s="15">
        <v>1</v>
      </c>
      <c r="C66" s="16" t="s">
        <v>311</v>
      </c>
      <c r="D66" s="16" t="s">
        <v>312</v>
      </c>
      <c r="E66" s="16" t="s">
        <v>229</v>
      </c>
      <c r="F66" s="16">
        <v>2013</v>
      </c>
      <c r="G66" s="16">
        <v>0</v>
      </c>
      <c r="H66" s="21">
        <v>584.375</v>
      </c>
      <c r="I66" s="21">
        <f t="shared" si="0"/>
        <v>584.375</v>
      </c>
      <c r="J66" s="52"/>
    </row>
    <row r="67" spans="1:10" x14ac:dyDescent="0.25">
      <c r="A67" s="15">
        <v>294</v>
      </c>
      <c r="B67" s="15">
        <v>3</v>
      </c>
      <c r="C67" s="16" t="s">
        <v>313</v>
      </c>
      <c r="D67" s="16" t="s">
        <v>314</v>
      </c>
      <c r="E67" s="16" t="s">
        <v>229</v>
      </c>
      <c r="F67" s="16">
        <v>2013</v>
      </c>
      <c r="G67" s="16">
        <v>0</v>
      </c>
      <c r="H67" s="21">
        <v>1224</v>
      </c>
      <c r="I67" s="21">
        <f t="shared" si="0"/>
        <v>3672</v>
      </c>
      <c r="J67" s="52"/>
    </row>
    <row r="68" spans="1:10" x14ac:dyDescent="0.25">
      <c r="A68" s="57">
        <v>64</v>
      </c>
      <c r="B68" s="57">
        <f>SUM(B4:B67)</f>
        <v>120</v>
      </c>
      <c r="H68" s="6"/>
      <c r="I68" s="7">
        <f>SUM(I4:I67)</f>
        <v>139784.7212943662</v>
      </c>
      <c r="J68" s="52"/>
    </row>
    <row r="69" spans="1:10" x14ac:dyDescent="0.25">
      <c r="J69" s="52"/>
    </row>
    <row r="70" spans="1:10" x14ac:dyDescent="0.25">
      <c r="A70" s="48" t="s">
        <v>1344</v>
      </c>
      <c r="B70" s="48" t="s">
        <v>1096</v>
      </c>
      <c r="I70" s="10"/>
      <c r="J70" s="49"/>
    </row>
    <row r="71" spans="1:10" ht="26.25" x14ac:dyDescent="0.4">
      <c r="A71" s="50">
        <f>+A68</f>
        <v>64</v>
      </c>
      <c r="B71" s="50">
        <f>+B68</f>
        <v>120</v>
      </c>
      <c r="C71" s="51" t="s">
        <v>1108</v>
      </c>
      <c r="D71" s="52"/>
      <c r="E71" s="52"/>
      <c r="F71" s="52"/>
      <c r="G71" s="52"/>
      <c r="H71" s="52"/>
      <c r="I71" s="49"/>
      <c r="J71" s="49"/>
    </row>
    <row r="72" spans="1:10" ht="15" customHeight="1" x14ac:dyDescent="0.4">
      <c r="A72" s="93"/>
      <c r="B72" s="93"/>
    </row>
    <row r="73" spans="1:10" ht="15" customHeight="1" x14ac:dyDescent="0.4">
      <c r="A73" s="93"/>
      <c r="B73" s="93"/>
    </row>
    <row r="74" spans="1:10" x14ac:dyDescent="0.25">
      <c r="A74" s="55" t="s">
        <v>1105</v>
      </c>
      <c r="B74" s="55" t="s">
        <v>2</v>
      </c>
      <c r="C74" s="55" t="s">
        <v>1101</v>
      </c>
      <c r="D74" s="55" t="s">
        <v>4</v>
      </c>
      <c r="E74" s="55" t="s">
        <v>5</v>
      </c>
      <c r="F74" s="55" t="s">
        <v>6</v>
      </c>
      <c r="G74" s="55" t="s">
        <v>1102</v>
      </c>
      <c r="H74" s="55" t="s">
        <v>9</v>
      </c>
      <c r="I74" s="58"/>
      <c r="J74" s="58"/>
    </row>
    <row r="75" spans="1:10" x14ac:dyDescent="0.25">
      <c r="A75" s="15"/>
      <c r="B75" s="15"/>
      <c r="C75" s="16"/>
      <c r="D75" s="46"/>
      <c r="E75" s="46"/>
      <c r="F75" s="15"/>
      <c r="G75" s="15"/>
      <c r="H75" s="21"/>
      <c r="I75" s="21"/>
      <c r="J75" s="55"/>
    </row>
    <row r="76" spans="1:10" x14ac:dyDescent="0.25">
      <c r="A76" s="15"/>
      <c r="B76" s="15"/>
      <c r="C76" s="46"/>
      <c r="D76" s="46"/>
      <c r="E76" s="46"/>
      <c r="F76" s="15"/>
      <c r="G76" s="15"/>
      <c r="H76" s="21"/>
      <c r="I76" s="21"/>
      <c r="J76" s="55"/>
    </row>
    <row r="77" spans="1:10" x14ac:dyDescent="0.25">
      <c r="A77" s="15"/>
      <c r="B77" s="15"/>
      <c r="C77" s="46"/>
      <c r="D77" s="46"/>
      <c r="E77" s="46"/>
      <c r="F77" s="15"/>
      <c r="G77" s="15"/>
      <c r="H77" s="21"/>
      <c r="I77" s="21"/>
      <c r="J77" s="55"/>
    </row>
    <row r="78" spans="1:10" x14ac:dyDescent="0.25">
      <c r="A78" s="15"/>
      <c r="B78" s="15"/>
      <c r="C78" s="46"/>
      <c r="D78" s="46"/>
      <c r="E78" s="46"/>
      <c r="F78" s="15"/>
      <c r="G78" s="15"/>
      <c r="H78" s="21"/>
      <c r="I78" s="21"/>
      <c r="J78" s="55"/>
    </row>
    <row r="79" spans="1:10" x14ac:dyDescent="0.25">
      <c r="A79" s="15"/>
      <c r="B79" s="15"/>
      <c r="C79" s="46"/>
      <c r="D79" s="46"/>
      <c r="E79" s="46"/>
      <c r="F79" s="15"/>
      <c r="G79" s="15"/>
      <c r="H79" s="21"/>
      <c r="I79" s="21"/>
      <c r="J79" s="55"/>
    </row>
    <row r="80" spans="1:10" x14ac:dyDescent="0.25">
      <c r="A80" s="57"/>
      <c r="B80" s="57">
        <f>SUM(B75:B79)</f>
        <v>0</v>
      </c>
      <c r="I80" s="60">
        <f>SUM(I75:I79)</f>
        <v>0</v>
      </c>
      <c r="J80" s="55"/>
    </row>
    <row r="81" spans="1:10" x14ac:dyDescent="0.25">
      <c r="J81" s="55"/>
    </row>
    <row r="82" spans="1:10" x14ac:dyDescent="0.25">
      <c r="A82" s="48" t="s">
        <v>1344</v>
      </c>
      <c r="B82" s="48" t="s">
        <v>1096</v>
      </c>
      <c r="H82" s="7"/>
      <c r="I82" s="10"/>
      <c r="J82" s="58"/>
    </row>
    <row r="83" spans="1:10" ht="26.25" x14ac:dyDescent="0.4">
      <c r="A83" s="50">
        <f>+A80</f>
        <v>0</v>
      </c>
      <c r="B83" s="50">
        <f>+B80</f>
        <v>0</v>
      </c>
      <c r="C83" s="59" t="s">
        <v>1098</v>
      </c>
      <c r="D83" s="55"/>
      <c r="E83" s="55"/>
      <c r="F83" s="55"/>
      <c r="G83" s="55"/>
      <c r="H83" s="55"/>
      <c r="I83" s="58"/>
      <c r="J83" s="58"/>
    </row>
    <row r="85" spans="1:10" x14ac:dyDescent="0.25">
      <c r="E85" s="48" t="s">
        <v>1344</v>
      </c>
      <c r="F85" s="48" t="s">
        <v>1096</v>
      </c>
    </row>
    <row r="86" spans="1:10" ht="26.25" x14ac:dyDescent="0.4">
      <c r="E86" s="50">
        <f>+A71+A83</f>
        <v>64</v>
      </c>
      <c r="F86" s="50">
        <f>+B71+B83</f>
        <v>120</v>
      </c>
      <c r="G86" s="68" t="s">
        <v>9</v>
      </c>
      <c r="H86" s="74">
        <f>+I68+I80</f>
        <v>139784.7212943662</v>
      </c>
    </row>
    <row r="88" spans="1:10" ht="27.75" x14ac:dyDescent="0.4">
      <c r="A88" s="275" t="s">
        <v>1104</v>
      </c>
      <c r="B88" s="275"/>
      <c r="C88" s="275"/>
      <c r="D88" s="275"/>
      <c r="E88" s="275"/>
      <c r="F88" s="275"/>
      <c r="G88" s="275"/>
      <c r="H88" s="275"/>
      <c r="I88" s="275"/>
      <c r="J88" s="275"/>
    </row>
    <row r="89" spans="1:10" ht="27.75" x14ac:dyDescent="0.4">
      <c r="A89" s="276" t="s">
        <v>1111</v>
      </c>
      <c r="B89" s="276"/>
      <c r="C89" s="276"/>
      <c r="D89" s="276"/>
      <c r="E89" s="276"/>
      <c r="F89" s="276"/>
      <c r="G89" s="276"/>
      <c r="H89" s="276"/>
      <c r="I89" s="61"/>
      <c r="J89" s="61"/>
    </row>
    <row r="90" spans="1:10" x14ac:dyDescent="0.25">
      <c r="A90" s="65" t="s">
        <v>1100</v>
      </c>
      <c r="B90" s="65" t="s">
        <v>2</v>
      </c>
      <c r="C90" s="72" t="s">
        <v>1101</v>
      </c>
      <c r="D90" s="65" t="s">
        <v>4</v>
      </c>
      <c r="E90" s="65" t="s">
        <v>5</v>
      </c>
      <c r="F90" s="65" t="s">
        <v>6</v>
      </c>
      <c r="G90" s="65" t="s">
        <v>1102</v>
      </c>
      <c r="H90" s="65" t="s">
        <v>9</v>
      </c>
      <c r="I90" s="63"/>
      <c r="J90" s="63"/>
    </row>
    <row r="91" spans="1:10" x14ac:dyDescent="0.25">
      <c r="A91" t="s">
        <v>1442</v>
      </c>
      <c r="B91">
        <v>2</v>
      </c>
      <c r="C91" t="s">
        <v>1701</v>
      </c>
      <c r="D91" t="s">
        <v>1702</v>
      </c>
      <c r="E91" t="s">
        <v>1445</v>
      </c>
      <c r="F91" t="s">
        <v>1692</v>
      </c>
      <c r="G91" t="s">
        <v>44</v>
      </c>
      <c r="H91" s="6">
        <v>1792</v>
      </c>
      <c r="J91" s="63"/>
    </row>
    <row r="92" spans="1:10" x14ac:dyDescent="0.25">
      <c r="A92" t="s">
        <v>1442</v>
      </c>
      <c r="B92">
        <v>2</v>
      </c>
      <c r="C92" t="s">
        <v>1810</v>
      </c>
      <c r="D92" t="s">
        <v>1708</v>
      </c>
      <c r="E92" t="s">
        <v>1445</v>
      </c>
      <c r="F92" t="s">
        <v>1692</v>
      </c>
      <c r="G92" t="s">
        <v>44</v>
      </c>
      <c r="H92" s="6">
        <v>3328</v>
      </c>
      <c r="I92" s="100">
        <f>+H91+H92</f>
        <v>5120</v>
      </c>
      <c r="J92" s="63"/>
    </row>
    <row r="93" spans="1:10" x14ac:dyDescent="0.25">
      <c r="A93">
        <v>2</v>
      </c>
      <c r="B93">
        <f>SUM(B91:B92)</f>
        <v>4</v>
      </c>
      <c r="H93" s="60">
        <f>SUM(H91:H92)</f>
        <v>5120</v>
      </c>
      <c r="J93" s="63"/>
    </row>
    <row r="94" spans="1:10" x14ac:dyDescent="0.25">
      <c r="A94" s="62"/>
      <c r="B94" s="72"/>
      <c r="C94" s="63"/>
      <c r="D94" s="63"/>
      <c r="E94" s="63"/>
      <c r="F94" s="63"/>
      <c r="G94" s="63"/>
      <c r="H94" s="73"/>
      <c r="I94" s="63"/>
      <c r="J94" s="63"/>
    </row>
    <row r="95" spans="1:10" x14ac:dyDescent="0.25">
      <c r="A95" s="84"/>
      <c r="B95" s="56"/>
      <c r="H95" s="85"/>
    </row>
    <row r="97" spans="1:10" x14ac:dyDescent="0.25">
      <c r="A97" s="66"/>
      <c r="B97" s="66"/>
      <c r="C97" s="66"/>
      <c r="D97" s="66"/>
      <c r="E97" s="66"/>
      <c r="F97" s="66"/>
      <c r="G97" s="66"/>
      <c r="H97" s="66"/>
      <c r="I97" s="67"/>
      <c r="J97" s="67"/>
    </row>
    <row r="98" spans="1:10" x14ac:dyDescent="0.25">
      <c r="I98" s="10"/>
      <c r="J98" s="67"/>
    </row>
    <row r="99" spans="1:10" ht="21" x14ac:dyDescent="0.35">
      <c r="A99" s="48" t="s">
        <v>1344</v>
      </c>
      <c r="B99" s="48" t="s">
        <v>1096</v>
      </c>
      <c r="G99" s="68" t="s">
        <v>9</v>
      </c>
      <c r="H99" s="69">
        <f>+H93</f>
        <v>5120</v>
      </c>
      <c r="I99" s="10"/>
      <c r="J99" s="67"/>
    </row>
    <row r="100" spans="1:10" ht="26.25" x14ac:dyDescent="0.4">
      <c r="A100" s="70">
        <f>+A93</f>
        <v>2</v>
      </c>
      <c r="B100" s="70">
        <f>+B93</f>
        <v>4</v>
      </c>
      <c r="C100" s="71" t="s">
        <v>1103</v>
      </c>
      <c r="D100" s="66"/>
      <c r="E100" s="66"/>
      <c r="F100" s="66"/>
      <c r="G100" s="66"/>
      <c r="H100" s="66"/>
      <c r="I100" s="67"/>
      <c r="J100" s="67"/>
    </row>
    <row r="101" spans="1:10" ht="15.75" thickBot="1" x14ac:dyDescent="0.3"/>
    <row r="102" spans="1:10" x14ac:dyDescent="0.25">
      <c r="E102" s="48" t="s">
        <v>1344</v>
      </c>
      <c r="F102" s="48" t="s">
        <v>1096</v>
      </c>
      <c r="I102" s="104" t="s">
        <v>1176</v>
      </c>
      <c r="J102" s="82"/>
    </row>
    <row r="103" spans="1:10" ht="27" thickBot="1" x14ac:dyDescent="0.45">
      <c r="E103" s="70">
        <f>+E86+A100</f>
        <v>66</v>
      </c>
      <c r="F103" s="70">
        <f>+F86+B100</f>
        <v>124</v>
      </c>
      <c r="G103" s="68" t="s">
        <v>1106</v>
      </c>
      <c r="H103" s="101">
        <f>+H86+H99</f>
        <v>144904.7212943662</v>
      </c>
      <c r="I103" s="105">
        <v>150000</v>
      </c>
      <c r="J103" s="114"/>
    </row>
  </sheetData>
  <mergeCells count="4">
    <mergeCell ref="A2:I2"/>
    <mergeCell ref="A88:J88"/>
    <mergeCell ref="A89:H89"/>
    <mergeCell ref="A1:J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ABOGADO</vt:lpstr>
      <vt:lpstr>AGROBIOTECNOLOGÍA</vt:lpstr>
      <vt:lpstr>AGRONEGOCIOS</vt:lpstr>
      <vt:lpstr>CULTURA FÍSICA</vt:lpstr>
      <vt:lpstr>DTS</vt:lpstr>
      <vt:lpstr>ENFERMERÍA</vt:lpstr>
      <vt:lpstr>ING GEOFÍSICA</vt:lpstr>
      <vt:lpstr>ING TELEMÁTICA</vt:lpstr>
      <vt:lpstr>ING SIST BIOL</vt:lpstr>
      <vt:lpstr>LETRAS HISPÁNICAS</vt:lpstr>
      <vt:lpstr>Hoja10</vt:lpstr>
      <vt:lpstr>MCP</vt:lpstr>
      <vt:lpstr>MVZ</vt:lpstr>
      <vt:lpstr>NEGOCIOS INT</vt:lpstr>
      <vt:lpstr>NUTRICIÓN</vt:lpstr>
      <vt:lpstr>PERIODISMO</vt:lpstr>
      <vt:lpstr>PSICOLOGÍA</vt:lpstr>
      <vt:lpstr>SLPCyE</vt:lpstr>
      <vt:lpstr>TRABAJO SOCIAL</vt:lpstr>
      <vt:lpstr>Desarrollo de colecciones</vt:lpstr>
      <vt:lpstr>Hoja18</vt:lpstr>
      <vt:lpstr>Hoja19</vt:lpstr>
      <vt:lpstr>MA. ADMON</vt:lpstr>
      <vt:lpstr>MA. CCOAN</vt:lpstr>
      <vt:lpstr>MA. DERECHO</vt:lpstr>
      <vt:lpstr>MA. ESTUDIOS</vt:lpstr>
      <vt:lpstr>MA. PSICOLOGÍA</vt:lpstr>
      <vt:lpstr>MA. SALUD P</vt:lpstr>
      <vt:lpstr>MA. TECNOLOGÍAS</vt:lpstr>
      <vt:lpstr>DOCVS</vt:lpstr>
      <vt:lpstr>Hoja2</vt:lpstr>
      <vt:lpstr>DOPSIC</vt:lpstr>
      <vt:lpstr>CONCENTRADO</vt:lpstr>
      <vt:lpstr>FIL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Anaya, Azucena</dc:creator>
  <cp:lastModifiedBy>Rodríguez Anaya, Azucena</cp:lastModifiedBy>
  <cp:lastPrinted>2020-02-26T19:12:45Z</cp:lastPrinted>
  <dcterms:created xsi:type="dcterms:W3CDTF">2019-10-28T16:54:44Z</dcterms:created>
  <dcterms:modified xsi:type="dcterms:W3CDTF">2020-03-04T16:30:43Z</dcterms:modified>
</cp:coreProperties>
</file>